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5\e\DADOS DA ADM\Assembleias (documentos e etc)\10ª Assembleia - Prestação de Contas,Taxa Condominial, acórdão cachorros e Honorários dos Conselheiros Fiscais (00.09.18)\"/>
    </mc:Choice>
  </mc:AlternateContent>
  <xr:revisionPtr revIDLastSave="0" documentId="10_ncr:8100000_{C3B3B45C-23DE-4F4E-8E36-7ECD9BF591F9}" xr6:coauthVersionLast="34" xr6:coauthVersionMax="34" xr10:uidLastSave="{00000000-0000-0000-0000-000000000000}"/>
  <bookViews>
    <workbookView xWindow="0" yWindow="0" windowWidth="20400" windowHeight="7545" tabRatio="889" xr2:uid="{EE5028CE-2E19-4A82-9966-1FDA9A67A4FF}"/>
  </bookViews>
  <sheets>
    <sheet name="Despesas Ordinárias Mensais" sheetId="1" r:id="rId1"/>
    <sheet name="Despesas Ordinárias Anuais" sheetId="2" r:id="rId2"/>
    <sheet name="Manutenções Despesas Periódicas" sheetId="3" r:id="rId3"/>
    <sheet name="Obras e Melhorias Realizadas" sheetId="4" r:id="rId4"/>
    <sheet name="Taxa x Despesas ordinárias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5" l="1"/>
  <c r="C14" i="5"/>
  <c r="B14" i="5"/>
  <c r="C13" i="5"/>
  <c r="D13" i="5" s="1"/>
  <c r="C12" i="5"/>
  <c r="D12" i="5" s="1"/>
  <c r="C11" i="5"/>
  <c r="D11" i="5" s="1"/>
  <c r="C10" i="5"/>
  <c r="D10" i="5" s="1"/>
  <c r="C9" i="5"/>
  <c r="D9" i="5" s="1"/>
  <c r="C8" i="5"/>
  <c r="D8" i="5" s="1"/>
  <c r="C7" i="5"/>
  <c r="D7" i="5" s="1"/>
  <c r="C6" i="5"/>
  <c r="D6" i="5" s="1"/>
  <c r="C5" i="5"/>
  <c r="D5" i="5" s="1"/>
  <c r="C4" i="5"/>
  <c r="D4" i="5" s="1"/>
  <c r="C3" i="5"/>
  <c r="D3" i="5" s="1"/>
  <c r="C2" i="5"/>
  <c r="D2" i="5" s="1"/>
  <c r="H5" i="4" l="1"/>
  <c r="F71" i="4"/>
  <c r="C71" i="4"/>
  <c r="B71" i="4"/>
  <c r="B73" i="4" s="1"/>
  <c r="H48" i="4"/>
  <c r="H47" i="4"/>
  <c r="H46" i="4"/>
  <c r="H45" i="4"/>
  <c r="H44" i="4"/>
  <c r="H40" i="4"/>
  <c r="H38" i="4"/>
  <c r="H37" i="4"/>
  <c r="E20" i="4"/>
  <c r="E19" i="4"/>
  <c r="E18" i="4"/>
  <c r="H18" i="4" s="1"/>
  <c r="E17" i="4"/>
  <c r="H17" i="4" s="1"/>
  <c r="E15" i="4"/>
  <c r="H15" i="4" s="1"/>
  <c r="F15" i="3"/>
  <c r="H14" i="3"/>
  <c r="H15" i="3" s="1"/>
  <c r="G14" i="3"/>
  <c r="G15" i="3" s="1"/>
  <c r="F14" i="3"/>
  <c r="H14" i="2"/>
  <c r="H15" i="2" s="1"/>
  <c r="G14" i="2"/>
  <c r="G15" i="2" s="1"/>
  <c r="F14" i="2"/>
  <c r="F15" i="2" s="1"/>
  <c r="Q38" i="1"/>
  <c r="P38" i="1"/>
  <c r="O38" i="1"/>
  <c r="N38" i="1"/>
  <c r="M38" i="1"/>
  <c r="L38" i="1"/>
  <c r="K38" i="1"/>
  <c r="J38" i="1"/>
  <c r="I38" i="1"/>
  <c r="H38" i="1"/>
  <c r="G38" i="1"/>
  <c r="F38" i="1"/>
  <c r="R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CLIENTE</author>
    <author>Ricardo Dias</author>
  </authors>
  <commentList>
    <comment ref="J2" authorId="0" shapeId="0" xr:uid="{274464C4-40F5-4FE0-AA49-BD36E6DB07B5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A contabilidade mudou a forma de cálculo deste ítem. Os salários dos colaboradores e os honorários do Subsíndico estão somados e informados no demonstrativo de receitas e despesas de cada movimento contábil mensal como "Salários e Outros Proventos". Portanto, deve-se subtrair o valor dos honorários do Subsíndico do valor informado em "Salários e Outros Proventos" para alimentar este campo aqui na planilha.</t>
        </r>
      </text>
    </comment>
    <comment ref="L2" authorId="0" shapeId="0" xr:uid="{D7BD1FA4-0139-4BA5-94CB-50D1DDD5BC04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A contabilidade mudou a forma de cálculo deste ítem. Os salários dos colaboradores e os honorários do Subsíndico estão somados e informados no demonstrativo de receitas e despesas de cada movimento contábil mensal como "Salários e Outros Proventos". Portanto, deve-se subtrair o valor dos honorários do Subsíndico do valor informado em "Salários e Outros Proventos" para alimentar este campo aqui na planilha.</t>
        </r>
      </text>
    </comment>
    <comment ref="J5" authorId="0" shapeId="0" xr:uid="{DF7B0B28-CD1A-4572-B156-BCB6F18FB02A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R$ 6.472,00 (honorários);
2) R$ 400,00 (indenização de transporte).</t>
        </r>
      </text>
    </comment>
    <comment ref="K5" authorId="0" shapeId="0" xr:uid="{C3EDD7A9-53D6-40B0-BD53-83858C36B9C4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R$ 6.472,00 (honorários);
2) R$ 400,00 (indenização de transporte).</t>
        </r>
      </text>
    </comment>
    <comment ref="L5" authorId="0" shapeId="0" xr:uid="{68571F1B-DEEA-4283-99E7-C02A54A52D61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R$ 6.472,00 (honorários);
2) R$ 400,00 (indenização de transporte).</t>
        </r>
      </text>
    </comment>
    <comment ref="M5" authorId="0" shapeId="0" xr:uid="{030D4720-1F21-43E0-8385-40049419512B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R$ 6.472,00 (honorários);
2) R$ 400,00 (indenização de transporte).</t>
        </r>
      </text>
    </comment>
    <comment ref="N5" authorId="0" shapeId="0" xr:uid="{AB5F3619-D689-4FAB-9AC2-BD91DC30A6C5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R$ 6.472,00 (honorários);
2) R$ 400,00 (indenização de transporte).</t>
        </r>
      </text>
    </comment>
    <comment ref="O5" authorId="0" shapeId="0" xr:uid="{BEC789B3-9604-4DBD-A71D-5394152ED142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R$ 6.472,00 (honorários);
2) R$ 400,00 (indenização de transporte).</t>
        </r>
      </text>
    </comment>
    <comment ref="P5" authorId="0" shapeId="0" xr:uid="{743FBB35-ED7C-4479-99A9-13B17A177A82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R$ 6.472,00 (honorários);
2) R$ 400,00 (indenização de transporte).</t>
        </r>
      </text>
    </comment>
    <comment ref="Q5" authorId="0" shapeId="0" xr:uid="{40C6E281-69CD-46AA-A0FC-5370E20F6066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R$ 6.472,00 (honorários);
2) R$ 400,00 (indenização de transporte).</t>
        </r>
      </text>
    </comment>
    <comment ref="L9" authorId="0" shapeId="0" xr:uid="{F519F4FF-4134-4003-82A5-06689986CD53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1 - R$ 3.186,87 - referente à julho/17;
2 - R$ 3.041,24 - referente à agosto/17, pago em 31/07/17.</t>
        </r>
      </text>
    </comment>
    <comment ref="M9" authorId="0" shapeId="0" xr:uid="{22B6BA73-5A37-434C-9FFD-ACE9617823A8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Foi pago em 31/07/17.</t>
        </r>
      </text>
    </comment>
    <comment ref="G11" authorId="0" shapeId="0" xr:uid="{A5762ADB-1B43-4E48-83DE-D6E78DAD2B9D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Em razão do falecimento do Carlos Brasileiro Pita, neste mês só 08 boletos serão pagos.</t>
        </r>
      </text>
    </comment>
    <comment ref="H11" authorId="0" shapeId="0" xr:uid="{AA92A701-956D-43C3-9275-3C40FFC69D4E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Em razão do falecimento do Carlos Brasileiro Pita, neste mês só 08 boletos serão pagos.</t>
        </r>
      </text>
    </comment>
    <comment ref="I11" authorId="0" shapeId="0" xr:uid="{1F209222-9402-4E9A-9ABC-86B545E00A41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Em razão do falecimento do Carlos Brasileiro Pita, neste mês só 08 boletos serão pagos.</t>
        </r>
      </text>
    </comment>
    <comment ref="J11" authorId="0" shapeId="0" xr:uid="{ADFC30B7-D9E9-47B2-B3CE-5D557195BB82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Em razão do falecimento do Carlos Brasileiro Pita, neste mês só 08 boletos serão pagos.</t>
        </r>
      </text>
    </comment>
    <comment ref="F12" authorId="1" shapeId="0" xr:uid="{42C34249-5B4D-4063-9E8F-5F4260168CDB}">
      <text>
        <r>
          <rPr>
            <b/>
            <sz val="9"/>
            <color indexed="81"/>
            <rFont val="Segoe UI"/>
            <family val="2"/>
          </rPr>
          <t>Ricardo Dias: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R$ 3.080,00 (Honorários Contábeis);
2) R$ 629,34 (Custo por boleto);
3) R$ 1.100,32 (Serviços e Custo por empregado).</t>
        </r>
      </text>
    </comment>
    <comment ref="G12" authorId="1" shapeId="0" xr:uid="{61FD4D83-6919-44E7-9825-9CF111BF0FCF}">
      <text>
        <r>
          <rPr>
            <b/>
            <sz val="9"/>
            <color indexed="81"/>
            <rFont val="Segoe UI"/>
            <family val="2"/>
          </rPr>
          <t>Ricardo Dias: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R$ 3.279,49 (Honorários Contábeis);
2) R$ 670,10 (Custo por boleto);
3) R$ 1.171,56 (Serviços e Custo por empregado).</t>
        </r>
      </text>
    </comment>
    <comment ref="H12" authorId="1" shapeId="0" xr:uid="{19FCF440-64B1-4809-9182-07A2BC822F4F}">
      <text>
        <r>
          <rPr>
            <b/>
            <sz val="9"/>
            <color indexed="81"/>
            <rFont val="Segoe UI"/>
            <family val="2"/>
          </rPr>
          <t>Ricardo Dias: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R$ 3.279,49 (Honorários Contábeis);
2) R$ 670,10 (Custo por boleto);
3) R$ 1.171,56 (Serviços e Custo por empregado).</t>
        </r>
      </text>
    </comment>
    <comment ref="I12" authorId="1" shapeId="0" xr:uid="{5B634652-D5D9-4FCC-8565-159F97A919AD}">
      <text>
        <r>
          <rPr>
            <b/>
            <sz val="9"/>
            <color indexed="81"/>
            <rFont val="Segoe UI"/>
            <family val="2"/>
          </rPr>
          <t>Ricardo Dias: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R$ 3.279,49 (Honorários Contábeis);
2) R$ 670,10 (Custo por boleto);
3) R$ 1.081,44 (Serviços e Custo por empregado).</t>
        </r>
      </text>
    </comment>
    <comment ref="J12" authorId="1" shapeId="0" xr:uid="{FAC42AE8-9490-469B-8590-04F5598F0BD6}">
      <text>
        <r>
          <rPr>
            <b/>
            <sz val="9"/>
            <color indexed="81"/>
            <rFont val="Segoe UI"/>
            <family val="2"/>
          </rPr>
          <t>Ricardo Dias: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R$ 3.279,49 (Honorários Contábeis);
2) R$ 670,10 (Custo por boleto);
3) R$ 1.216,62 (Serviços e Custo por empregado).</t>
        </r>
      </text>
    </comment>
    <comment ref="K12" authorId="1" shapeId="0" xr:uid="{246B37BA-46A5-4266-A30D-6655584FE55B}">
      <text>
        <r>
          <rPr>
            <b/>
            <sz val="9"/>
            <color indexed="81"/>
            <rFont val="Segoe UI"/>
            <family val="2"/>
          </rPr>
          <t>Ricardo Dias: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R$ 3.279,49 (Honorários Contábeis);
2) R$ 670,10 (Custo por boleto);
3) R$ 1.171,56 (Serviços e Custo por empregado).</t>
        </r>
      </text>
    </comment>
    <comment ref="L12" authorId="1" shapeId="0" xr:uid="{040E6950-8FBD-43D7-AD66-BCE82A5B7C27}">
      <text>
        <r>
          <rPr>
            <b/>
            <sz val="9"/>
            <color indexed="81"/>
            <rFont val="Segoe UI"/>
            <family val="2"/>
          </rPr>
          <t>Ricardo Dias: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R$ 3.279,49 (Honorários Contábeis);
2) R$ 670,10 (Custo por boleto);
3) R$ 1.171,56 (Serviços e Custo por empregado).</t>
        </r>
      </text>
    </comment>
    <comment ref="M12" authorId="1" shapeId="0" xr:uid="{AF431669-4B9F-418C-9697-8823711F5B34}">
      <text>
        <r>
          <rPr>
            <b/>
            <sz val="9"/>
            <color indexed="81"/>
            <rFont val="Segoe UI"/>
            <family val="2"/>
          </rPr>
          <t>Ricardo Dias: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R$ 3.279,49 (Honorários Contábeis);
2) R$ 670,10 (Custo por boleto);
3) R$ 1.171,56 (Serviços e Custo por empregado).</t>
        </r>
      </text>
    </comment>
    <comment ref="N12" authorId="1" shapeId="0" xr:uid="{ABD0BEB9-B724-4522-B832-1189777687F6}">
      <text>
        <r>
          <rPr>
            <b/>
            <sz val="9"/>
            <color indexed="81"/>
            <rFont val="Segoe UI"/>
            <family val="2"/>
          </rPr>
          <t>Ricardo Dias: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R$ 3.279,49 (Honorários Contábeis);
2) R$ 670,10 (Custo por boleto);
3) R$ 1.126,50 (Serviços e Custo por empregado).
4) R$ 60,00 (Encadernamento).</t>
        </r>
      </text>
    </comment>
    <comment ref="O12" authorId="1" shapeId="0" xr:uid="{B95BB90F-7F32-4653-BFEC-1F23B8FBFC8B}">
      <text>
        <r>
          <rPr>
            <b/>
            <sz val="9"/>
            <color indexed="81"/>
            <rFont val="Segoe UI"/>
            <family val="2"/>
          </rPr>
          <t>Ricardo Dias: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R$ 3.279,49 (Honorários Contábeis);
2) R$ 670,10 (Custo por boleto);
3) R$ 1.126,50 (Serviços e Custo por empregado);
4) R$ 26,00 (reembolso).</t>
        </r>
      </text>
    </comment>
    <comment ref="P12" authorId="1" shapeId="0" xr:uid="{FF4E0780-E2BB-4D00-A483-7673AD3DB87E}">
      <text>
        <r>
          <rPr>
            <b/>
            <sz val="9"/>
            <color indexed="81"/>
            <rFont val="Segoe UI"/>
            <family val="2"/>
          </rPr>
          <t>Ricardo Dias: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O boleto não veio descriminando os custos.</t>
        </r>
      </text>
    </comment>
    <comment ref="Q12" authorId="1" shapeId="0" xr:uid="{DCCA6F14-3EBA-4246-BB05-95C36FDC1D05}">
      <text>
        <r>
          <rPr>
            <b/>
            <sz val="9"/>
            <color indexed="81"/>
            <rFont val="Segoe UI"/>
            <family val="2"/>
          </rPr>
          <t>Ricardo Dias: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O boleto não veio descriminando os custos.</t>
        </r>
      </text>
    </comment>
    <comment ref="A20" authorId="1" shapeId="0" xr:uid="{8218680B-E12D-47DB-BDA1-2FF1DDEA58EC}">
      <text>
        <r>
          <rPr>
            <b/>
            <sz val="9"/>
            <color indexed="81"/>
            <rFont val="Segoe UI"/>
            <family val="2"/>
          </rPr>
          <t>Ricardo Dias:</t>
        </r>
        <r>
          <rPr>
            <sz val="9"/>
            <color indexed="81"/>
            <rFont val="Segoe UI"/>
            <family val="2"/>
          </rPr>
          <t xml:space="preserve">
Três salários mínimos.</t>
        </r>
      </text>
    </comment>
    <comment ref="K21" authorId="0" shapeId="0" xr:uid="{55FB54E8-23CE-4A5C-B01D-C609DDF26B5D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Os funcionários foram isentos (ver carta no balancete envidada pelo SINDICATO)</t>
        </r>
      </text>
    </comment>
    <comment ref="Q21" authorId="0" shapeId="0" xr:uid="{6B6A336D-E11B-4DE1-BE4D-B780C19087C5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O SEICON isentou.</t>
        </r>
      </text>
    </comment>
    <comment ref="O27" authorId="0" shapeId="0" xr:uid="{BFE31BA6-FDBA-4C85-9134-5A2D2DE370BD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R$ 14.182,28 - Imposto GPS - 2100;
2) R$ 4.061,49 - Imposto GPS - 4308 - 09/10/17 - pág. 126.</t>
        </r>
      </text>
    </comment>
    <comment ref="P27" authorId="0" shapeId="0" xr:uid="{75C316E8-42C8-4DD6-81EA-7449819BC6E3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R$ 14.131,93 - Imposto GPS - 2100;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2) R$ 4.102,10 - Imposto GPS - 4308 - 30/11/17 - pág. 213.</t>
        </r>
      </text>
    </comment>
    <comment ref="H30" authorId="0" shapeId="0" xr:uid="{85F7394E-6827-4F18-A395-EC11F8CC06C7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50"/>
            <rFont val="Segoe UI"/>
            <family val="2"/>
          </rPr>
          <t>Assessoria da Atlas nos elevadores para instalação do CFTV;</t>
        </r>
      </text>
    </comment>
    <comment ref="G32" authorId="0" shapeId="0" xr:uid="{BBB08BD4-54F5-43EE-9AB0-9571E4C1A1EC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346,00 - 10/02/17 - pág. 107;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2) 160,00 - 10/02/17 - pág. 130.</t>
        </r>
      </text>
    </comment>
    <comment ref="H32" authorId="0" shapeId="0" xr:uid="{F7C1F56E-10A5-4A63-B76B-91AF24992163}">
      <text>
        <r>
          <rPr>
            <b/>
            <sz val="9"/>
            <color indexed="81"/>
            <rFont val="Segoe UI"/>
            <charset val="1"/>
          </rPr>
          <t>CLIENTE:</t>
        </r>
        <r>
          <rPr>
            <sz val="9"/>
            <color indexed="81"/>
            <rFont val="Segoe UI"/>
            <charset val="1"/>
          </rPr>
          <t xml:space="preserve">
</t>
        </r>
        <r>
          <rPr>
            <sz val="9"/>
            <color indexed="40"/>
            <rFont val="Segoe UI"/>
            <family val="2"/>
          </rPr>
          <t>1) R$ 770,00 - 01/03/17 - pág. 40.</t>
        </r>
      </text>
    </comment>
    <comment ref="I32" authorId="0" shapeId="0" xr:uid="{DA5BCB07-0831-49C2-8C90-ADA2E8DD656F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900,00 - 10/04/17 - pág. 102;</t>
        </r>
      </text>
    </comment>
    <comment ref="K32" authorId="0" shapeId="0" xr:uid="{397752F4-57A6-4E04-9A87-D5F1FB289767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658,90 - 10/06/17 - pág. 120;</t>
        </r>
      </text>
    </comment>
    <comment ref="M32" authorId="0" shapeId="0" xr:uid="{12E1FB73-5715-4792-8DC0-B1214D296049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162,00 - 31/08/17 - pág. 244.</t>
        </r>
      </text>
    </comment>
    <comment ref="N33" authorId="0" shapeId="0" xr:uid="{00C2E613-7B88-47DC-BA8F-A6B7E82DDD8A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1) R$ 1.439,43;
2) R$ 1.219,44.</t>
        </r>
      </text>
    </comment>
    <comment ref="Q33" authorId="0" shapeId="0" xr:uid="{ED04F35D-8113-402D-AF88-83299080C736}">
      <text>
        <r>
          <rPr>
            <b/>
            <sz val="9"/>
            <color indexed="81"/>
            <rFont val="Segoe UI"/>
            <charset val="1"/>
          </rPr>
          <t>CLIENTE:</t>
        </r>
        <r>
          <rPr>
            <sz val="9"/>
            <color indexed="81"/>
            <rFont val="Segoe UI"/>
            <charset val="1"/>
          </rPr>
          <t xml:space="preserve">
</t>
        </r>
        <r>
          <rPr>
            <sz val="9"/>
            <color indexed="40"/>
            <rFont val="Segoe UI"/>
            <family val="2"/>
          </rPr>
          <t>1) R$ 826,00 - 11/12/2017 - pág. 183.1;</t>
        </r>
        <r>
          <rPr>
            <sz val="9"/>
            <color indexed="81"/>
            <rFont val="Segoe UI"/>
            <charset val="1"/>
          </rPr>
          <t xml:space="preserve">
</t>
        </r>
        <r>
          <rPr>
            <sz val="9"/>
            <color indexed="40"/>
            <rFont val="Segoe UI"/>
            <family val="2"/>
          </rPr>
          <t>2) R$ 1.389,96 - 25/12/2017 - pág. 231.1.</t>
        </r>
      </text>
    </comment>
    <comment ref="F34" authorId="0" shapeId="0" xr:uid="{0D560B0C-2EF7-4C2E-92D2-3CC501DF886D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R$ 96,11 - material de escritório - pág. 163.</t>
        </r>
      </text>
    </comment>
    <comment ref="O34" authorId="0" shapeId="0" xr:uid="{8C07AB8D-D9F0-4BCC-8C0C-B1CF3AD7F3BD}">
      <text>
        <r>
          <rPr>
            <b/>
            <sz val="9"/>
            <color indexed="81"/>
            <rFont val="Segoe UI"/>
            <charset val="1"/>
          </rPr>
          <t>CLIENTE:</t>
        </r>
        <r>
          <rPr>
            <sz val="9"/>
            <color indexed="81"/>
            <rFont val="Segoe UI"/>
            <charset val="1"/>
          </rPr>
          <t xml:space="preserve">
</t>
        </r>
        <r>
          <rPr>
            <sz val="9"/>
            <color indexed="40"/>
            <rFont val="Segoe UI"/>
            <family val="2"/>
          </rPr>
          <t>1) R$ 399,99 - Leitora de boletos - 16/10/17 - pág. 207</t>
        </r>
      </text>
    </comment>
    <comment ref="P34" authorId="0" shapeId="0" xr:uid="{6E321372-1320-4FA4-95C5-9813A8BCCBA9}">
      <text>
        <r>
          <rPr>
            <b/>
            <sz val="9"/>
            <color indexed="81"/>
            <rFont val="Segoe UI"/>
            <charset val="1"/>
          </rPr>
          <t>CLIENTE:</t>
        </r>
        <r>
          <rPr>
            <sz val="9"/>
            <color indexed="81"/>
            <rFont val="Segoe UI"/>
            <charset val="1"/>
          </rPr>
          <t xml:space="preserve">
</t>
        </r>
        <r>
          <rPr>
            <sz val="9"/>
            <color indexed="40"/>
            <rFont val="Segoe UI"/>
            <family val="2"/>
          </rPr>
          <t>1) R$ 700,00 - cópias relativas às prestações de contas de 2016 - 27/11/17 - pág. 210.</t>
        </r>
      </text>
    </comment>
    <comment ref="N35" authorId="0" shapeId="0" xr:uid="{D2FD0A70-043C-450C-A79F-58616396AF22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1) R$ 1.203,72;
2) R$ 688,79;</t>
        </r>
      </text>
    </comment>
    <comment ref="P35" authorId="0" shapeId="0" xr:uid="{4232E3CD-7BE7-4E0D-B622-CB58F9B4CF07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R$ 298,30 - 20/11/17 - pág. 204.</t>
        </r>
      </text>
    </comment>
    <comment ref="Q35" authorId="0" shapeId="0" xr:uid="{95D55F34-B964-464C-BA6E-43394C5C4851}">
      <text>
        <r>
          <rPr>
            <b/>
            <sz val="9"/>
            <color indexed="81"/>
            <rFont val="Segoe UI"/>
            <charset val="1"/>
          </rPr>
          <t>CLIENTE:</t>
        </r>
        <r>
          <rPr>
            <sz val="9"/>
            <color indexed="81"/>
            <rFont val="Segoe UI"/>
            <charset val="1"/>
          </rPr>
          <t xml:space="preserve">
</t>
        </r>
        <r>
          <rPr>
            <sz val="9"/>
            <color indexed="40"/>
            <rFont val="Segoe UI"/>
            <family val="2"/>
          </rPr>
          <t>1) R$ 209,97 - refletores portaria - 11/12/17 - pág. 156.1;</t>
        </r>
        <r>
          <rPr>
            <sz val="9"/>
            <color indexed="81"/>
            <rFont val="Segoe UI"/>
            <charset val="1"/>
          </rPr>
          <t xml:space="preserve">
</t>
        </r>
        <r>
          <rPr>
            <sz val="9"/>
            <color indexed="40"/>
            <rFont val="Segoe UI"/>
            <family val="2"/>
          </rPr>
          <t>2) R$ 1.119,78 - enfeites de natal  e diversos - 11/12/17 - pág 143.1;</t>
        </r>
        <r>
          <rPr>
            <sz val="9"/>
            <color indexed="10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3) R$ 93,06 - dijuntor e um joelho - 15/12/17 - pág. 204.</t>
        </r>
      </text>
    </comment>
    <comment ref="F36" authorId="0" shapeId="0" xr:uid="{AAEDFB40-C6ED-4A44-AAD5-EB2D805D31D3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R$ 360,00 - 03 travacar (carrinhos de compra) Blocos B, E, G - 20/01/17 - pág. 168;
2) R$ 299,90 - carrinho de transporte com 3 rodas - 30/01/17 - pág. 203;</t>
        </r>
        <r>
          <rPr>
            <sz val="9"/>
            <color indexed="50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3) R$ 9,50 - chave - 30/01/17 - pág. 234.</t>
        </r>
      </text>
    </comment>
    <comment ref="G36" authorId="0" shapeId="0" xr:uid="{83E11707-1867-4380-BD34-EA17838809F1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R$ 100,00 - 10 chaves de carrinho de compra - 17/02/17 - pág. 181.1.</t>
        </r>
      </text>
    </comment>
    <comment ref="H36" authorId="0" shapeId="0" xr:uid="{C169325E-52D8-4141-8E70-B46169C3D62E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Molas das portas de vidro dos Blocos A (Subsolo) e J (Térreo) - 23/03/17 - pág. 165.</t>
        </r>
      </text>
    </comment>
    <comment ref="I36" authorId="0" shapeId="0" xr:uid="{D0A5FDA4-514C-414D-A76E-656B5FB0FF1A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Molas e miolos de portas dos Blocos E, F e I - 13/04/17 - pág. 147.</t>
        </r>
      </text>
    </comment>
    <comment ref="J36" authorId="0" shapeId="0" xr:uid="{88CA6E06-38C6-45D4-8DBD-91752AFCB75D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R$ 1.700,00 - bomba d'água do Bloco B - 01/05/17 - pág. 85.
2) R$ 550,00 - serviço de instalação da bomba d'água do Bloco B - 01/05/17 - pág. 85;
3) R$ 660,00 - espelho convexo para um ponto da via de descida do condomínio - 05/05/18 - pág. 110.</t>
        </r>
      </text>
    </comment>
    <comment ref="K36" authorId="0" shapeId="0" xr:uid="{B0C9167B-C685-4048-B886-61DF44914F46}">
      <text>
        <r>
          <rPr>
            <b/>
            <sz val="9"/>
            <color indexed="81"/>
            <rFont val="Segoe UI"/>
            <charset val="1"/>
          </rPr>
          <t>CLIENTE:</t>
        </r>
        <r>
          <rPr>
            <sz val="9"/>
            <color indexed="81"/>
            <rFont val="Segoe UI"/>
            <charset val="1"/>
          </rPr>
          <t xml:space="preserve">
</t>
        </r>
        <r>
          <rPr>
            <sz val="9"/>
            <color indexed="40"/>
            <rFont val="Segoe UI"/>
            <family val="2"/>
          </rPr>
          <t>1) R$ 338,00 (HD externo de 1 terabite para backup) - 30/06/17 - pág. 166.</t>
        </r>
      </text>
    </comment>
    <comment ref="L36" authorId="0" shapeId="0" xr:uid="{B58505DC-5D15-43C4-971A-744C3C47E235}">
      <text>
        <r>
          <rPr>
            <b/>
            <sz val="9"/>
            <color indexed="81"/>
            <rFont val="Segoe UI"/>
            <charset val="1"/>
          </rPr>
          <t>CLIENTE:</t>
        </r>
        <r>
          <rPr>
            <sz val="9"/>
            <color indexed="81"/>
            <rFont val="Segoe UI"/>
            <charset val="1"/>
          </rPr>
          <t xml:space="preserve">
</t>
        </r>
        <r>
          <rPr>
            <sz val="9"/>
            <color indexed="40"/>
            <rFont val="Segoe UI"/>
            <family val="2"/>
          </rPr>
          <t>1) R$ 259,90 - cafeteira - 06/07/17 - pág. 122.</t>
        </r>
      </text>
    </comment>
    <comment ref="M36" authorId="0" shapeId="0" xr:uid="{B6EB0D14-2BE7-43AA-9187-37653F0DFA3A}">
      <text>
        <r>
          <rPr>
            <b/>
            <sz val="9"/>
            <color indexed="81"/>
            <rFont val="Segoe UI"/>
            <charset val="1"/>
          </rPr>
          <t>CLIENTE:</t>
        </r>
        <r>
          <rPr>
            <sz val="9"/>
            <color indexed="81"/>
            <rFont val="Segoe UI"/>
            <charset val="1"/>
          </rPr>
          <t xml:space="preserve">
</t>
        </r>
        <r>
          <rPr>
            <sz val="9"/>
            <color indexed="40"/>
            <rFont val="Segoe UI"/>
            <family val="2"/>
          </rPr>
          <t>1) R$ 120,00 - chaveiro - 10/08/17 - pág. 204;</t>
        </r>
        <r>
          <rPr>
            <sz val="9"/>
            <color indexed="10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2) R$ 44,30 - clamper para o CFTV - 23/08/17 - pág. 222;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3) R$ 778,00 - Infiltração nas unidades F 101 e F 020 - Plinio - 31/08/17 - pág. 250.</t>
        </r>
      </text>
    </comment>
    <comment ref="N36" authorId="0" shapeId="0" xr:uid="{62BCD81A-50E2-498A-BC48-2F2099DC0209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R$ 1.300,00 - bomba d'água do Bloco C - 11/09/17 - pág. 163;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2) R$ 776,00 - Reforma de Enceradeira - 26/09/17 - pág. 206.1;</t>
        </r>
        <r>
          <rPr>
            <sz val="9"/>
            <color indexed="10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4) R$ 103,00 - Reforma de Enceradeira - 26/09/17 - pág. 210.1.</t>
        </r>
      </text>
    </comment>
    <comment ref="O36" authorId="0" shapeId="0" xr:uid="{A4DEE872-4167-4C55-84C5-74C298F436F6}">
      <text>
        <r>
          <rPr>
            <b/>
            <sz val="9"/>
            <color indexed="81"/>
            <rFont val="Segoe UI"/>
            <charset val="1"/>
          </rPr>
          <t>CLIENTE:</t>
        </r>
        <r>
          <rPr>
            <sz val="9"/>
            <color indexed="81"/>
            <rFont val="Segoe UI"/>
            <charset val="1"/>
          </rPr>
          <t xml:space="preserve">
</t>
        </r>
        <r>
          <rPr>
            <sz val="9"/>
            <color indexed="40"/>
            <rFont val="Segoe UI"/>
            <family val="2"/>
          </rPr>
          <t>1) R$ 86,50 - pedestais entrada de emergência - 02/10/17 - pág. 100;</t>
        </r>
        <r>
          <rPr>
            <sz val="9"/>
            <color indexed="10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2) R$ 80,00 - identificação  do vazamento de gás Bloco I - 10/10/17 - pág. 146;</t>
        </r>
        <r>
          <rPr>
            <sz val="9"/>
            <color indexed="10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3) R$ 991,77 - reparo do vazamento de gás Bloco I - 10/10/17 - pág. 141.</t>
        </r>
      </text>
    </comment>
    <comment ref="P36" authorId="0" shapeId="0" xr:uid="{F9A8F9FD-C203-489D-9138-7E1D24A7C5FF}">
      <text>
        <r>
          <rPr>
            <b/>
            <sz val="9"/>
            <color indexed="81"/>
            <rFont val="Segoe UI"/>
            <charset val="1"/>
          </rPr>
          <t>CLIENTE:</t>
        </r>
        <r>
          <rPr>
            <sz val="9"/>
            <color indexed="81"/>
            <rFont val="Segoe UI"/>
            <charset val="1"/>
          </rPr>
          <t xml:space="preserve">
</t>
        </r>
        <r>
          <rPr>
            <sz val="9"/>
            <color indexed="40"/>
            <rFont val="Segoe UI"/>
            <family val="2"/>
          </rPr>
          <t>1) R$ 150,00 - chaveiro - 16/11/17 - pág. 193;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2) R$ 1.209,00 - luzes de natal - 27/11/17 - pág. 214;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3) R$ 141,53 - elevador/bateria - 30/11/17 - pág. 238;</t>
        </r>
        <r>
          <rPr>
            <sz val="9"/>
            <color indexed="10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4) R$ 145,00 - banqueta para a portaria - 29/11/17 - pág. 232.</t>
        </r>
      </text>
    </comment>
    <comment ref="Q36" authorId="0" shapeId="0" xr:uid="{2E94B7C2-11A6-41B9-8D3E-5BF3897DAE0D}">
      <text>
        <r>
          <rPr>
            <b/>
            <sz val="9"/>
            <color indexed="81"/>
            <rFont val="Segoe UI"/>
            <charset val="1"/>
          </rPr>
          <t>CLIENTE:</t>
        </r>
        <r>
          <rPr>
            <sz val="9"/>
            <color indexed="81"/>
            <rFont val="Segoe UI"/>
            <charset val="1"/>
          </rPr>
          <t xml:space="preserve">
</t>
        </r>
        <r>
          <rPr>
            <sz val="9"/>
            <color indexed="40"/>
            <rFont val="Segoe UI"/>
            <family val="2"/>
          </rPr>
          <t>1) R$ 130,00 - telefone sem fio para a guarita - 08/12/17 - pág. 141;</t>
        </r>
        <r>
          <rPr>
            <sz val="9"/>
            <color indexed="10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R$ 44,90 - telefone sem fio para a guarita - 28/12/17 - pág. 235.</t>
        </r>
      </text>
    </comment>
    <comment ref="F37" authorId="0" shapeId="0" xr:uid="{52CB2812-8893-4AC5-9BDD-BE6E266CF60E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Remédios - R$ 71,28 - 18/01/17 - pág. 162;
2) Cartório - R$ 141,50 - 19/01/17 - pág. 164;
3) Cartório - R$ 107,90 - 19/01/17 - pág. 164;
4) Cartório - R$ 2,20 - 19/01/17 - pág. 166;
5) Aniversáriantes - R$ 77,00 - 30/01/17 - pág. 204;</t>
        </r>
        <r>
          <rPr>
            <sz val="9"/>
            <color indexed="10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6) Cartório - R$ 18,40 - 30/01/17 - pág. 234;
7) Cartório - R$ 34,20 - 30/01/17 - pág. 234;
8) Cartório - R$ 87,72 - 30/01/17 - pág. 234;
9) Cartório - R$ 3,60 - 30/01/17 - pág. 234.</t>
        </r>
      </text>
    </comment>
    <comment ref="G37" authorId="0" shapeId="0" xr:uid="{1F46DFC1-7962-49E7-9462-2352A4566B59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Cartório - R$ 498,00 - 01/02/17 - pág. 67.</t>
        </r>
      </text>
    </comment>
    <comment ref="H37" authorId="0" shapeId="0" xr:uid="{9C880935-9949-48B3-9BF6-34CF916FA823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Cartório - R$ 330,00 - 16/03/17 - pág. 141.</t>
        </r>
      </text>
    </comment>
    <comment ref="I37" authorId="0" shapeId="0" xr:uid="{3FDF382A-6C76-4A59-A1AA-3F84DBFAFD51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Cartório - R$ 141,10 - 06/04/17 - pág. 87;
2) Estacionamento - R$ 6,40 - 25/04/17 - pág. 193;
3) Cópias Atas - R$ 50,00 - 25/04/17 - pág. 194;</t>
        </r>
        <r>
          <rPr>
            <sz val="9"/>
            <color indexed="10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4) Cópias Atas - R$ 16,25 - 26/04/17 - pág. 197;
5) Cartório - R$ 653,60 - 26/04/17 - pág. 198;
6) Cartório - R$ 109,90 - 26/04/17 - pág. 199;</t>
        </r>
        <r>
          <rPr>
            <sz val="9"/>
            <color indexed="10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7) Cartório - R$ 399,00 - 27/04/17 - pág. 216;
8) Cópias Atas - R$ 30,75 - 27/04/17 - pág. 217;</t>
        </r>
      </text>
    </comment>
    <comment ref="J37" authorId="0" shapeId="0" xr:uid="{C04E3733-F05B-449D-9CF6-A453AC8735AE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Cartório - ver balancete págs. 208 e 216.</t>
        </r>
      </text>
    </comment>
    <comment ref="K37" authorId="0" shapeId="0" xr:uid="{3067C3FB-842F-4344-A08E-5582FA47FE41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R$ 68,00 - protetor solar - 07/06/18 - pág. 85;</t>
        </r>
      </text>
    </comment>
    <comment ref="L37" authorId="0" shapeId="0" xr:uid="{FC957A56-CF70-4877-9550-130B0FF089CA}">
      <text>
        <r>
          <rPr>
            <b/>
            <sz val="9"/>
            <color indexed="81"/>
            <rFont val="Segoe UI"/>
            <charset val="1"/>
          </rPr>
          <t>CLIENTE:</t>
        </r>
        <r>
          <rPr>
            <sz val="9"/>
            <color indexed="81"/>
            <rFont val="Segoe UI"/>
            <charset val="1"/>
          </rPr>
          <t xml:space="preserve">
</t>
        </r>
        <r>
          <rPr>
            <sz val="9"/>
            <color indexed="40"/>
            <rFont val="Segoe UI"/>
            <family val="2"/>
          </rPr>
          <t>1) R$ 272,00 - cópias de mapas e docs. Para o ajuste do projeto de arquitetura - 14/07/17 - pág. 186.</t>
        </r>
      </text>
    </comment>
    <comment ref="M37" authorId="0" shapeId="0" xr:uid="{B5518A52-C2A8-4E51-9843-56716BECDAEE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R$ 169,20 - comemoração dos nivers - 30/08/17 - pág. 243.</t>
        </r>
      </text>
    </comment>
    <comment ref="N37" authorId="0" shapeId="0" xr:uid="{7F9E6F32-EB2B-4C5B-B0F3-402C9E37A167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R$ 210,60 - comemoração dos nivers - 28/09/17 - pág. 250.</t>
        </r>
      </text>
    </comment>
    <comment ref="O37" authorId="0" shapeId="0" xr:uid="{13F65713-341C-45C3-8AEE-438FB9A5F569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R$ 1.490,67 - Pagamento de multa para a AFEFIS - 25/10/17 - pág. 239;
2) R$ 1.490,67 - Pagamento de multa para a AFEFIS - 25/10/17 - pág. 239.</t>
        </r>
      </text>
    </comment>
    <comment ref="P37" authorId="0" shapeId="0" xr:uid="{DF9E2E4F-8B84-4BF8-BB7F-FF4CA00A1AA3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R$ 15,68 - custas - 06/11/17 - pág. 123;
2) R$ 145,24 - custas - 06/11/17 - pág. 125;</t>
        </r>
        <r>
          <rPr>
            <sz val="9"/>
            <color indexed="10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3) R$ 126,98 - medicamentos - 27/11/17 - pág. 212;</t>
        </r>
        <r>
          <rPr>
            <sz val="9"/>
            <color indexed="10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4) R$ 218,10 - nivers do mês - 01/11/2017 - pág. 96.</t>
        </r>
      </text>
    </comment>
    <comment ref="Q37" authorId="0" shapeId="0" xr:uid="{B5D619B7-3FD6-43FE-BD4A-31377A934823}">
      <text>
        <r>
          <rPr>
            <b/>
            <sz val="9"/>
            <color indexed="81"/>
            <rFont val="Segoe UI"/>
            <charset val="1"/>
          </rPr>
          <t>CLIENTE:</t>
        </r>
        <r>
          <rPr>
            <sz val="9"/>
            <color indexed="81"/>
            <rFont val="Segoe UI"/>
            <charset val="1"/>
          </rPr>
          <t xml:space="preserve">
</t>
        </r>
        <r>
          <rPr>
            <sz val="9"/>
            <color indexed="40"/>
            <rFont val="Segoe UI"/>
            <family val="2"/>
          </rPr>
          <t>1) R$ 195,00 - aniversariantes do mês - 07/12/17 - pág. 137;</t>
        </r>
        <r>
          <rPr>
            <sz val="9"/>
            <color indexed="50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2) R$ 194,19 - aparelho para medir pressão - 08/12/17 - pág. 194.</t>
        </r>
      </text>
    </comment>
    <comment ref="R38" authorId="0" shapeId="0" xr:uid="{A2E40FCF-BDE7-4B9D-AED6-EFEA5F3BC690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Média de todos os meses já definidos (azul) = 37.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CLIENTE</author>
    <author>Ricardo Dias</author>
  </authors>
  <commentList>
    <comment ref="F2" authorId="0" shapeId="0" xr:uid="{E25D6B32-FB6C-4BE7-80E4-1D598C953604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26/11/15</t>
        </r>
      </text>
    </comment>
    <comment ref="G2" authorId="0" shapeId="0" xr:uid="{0D1A1BC0-67C3-404A-9C7E-08D8959B2050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21/11/16</t>
        </r>
      </text>
    </comment>
    <comment ref="H2" authorId="0" shapeId="0" xr:uid="{EA84B89C-A291-4C96-8555-0089B2981692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29/11/17</t>
        </r>
      </text>
    </comment>
    <comment ref="G3" authorId="1" shapeId="0" xr:uid="{26DFFEB2-F31F-4761-8395-830B2FD69057}">
      <text>
        <r>
          <rPr>
            <b/>
            <sz val="9"/>
            <color indexed="81"/>
            <rFont val="Segoe UI"/>
            <family val="2"/>
          </rPr>
          <t>Ricardo Dias: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R$ 1.525,00 - Cesta referente à 2015 - 11/01/16 - pág. 090;
2) R$ 1.050,36 - Peru e Lombo referente à 2015 - 07/01/16 - pág. 037;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3) R$ 1.127,26 - Chester referente à 2016 - 26/12/16 - pág. 276.</t>
        </r>
      </text>
    </comment>
    <comment ref="H3" authorId="1" shapeId="0" xr:uid="{4CEAF78E-83A4-439F-923B-609FC8056CAA}">
      <text>
        <r>
          <rPr>
            <b/>
            <sz val="9"/>
            <color indexed="81"/>
            <rFont val="Segoe UI"/>
            <family val="2"/>
          </rPr>
          <t>Ricardo Dias: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R$ 1.476,00 - Cesta referente à 2016 - 10/01/17 - pág. 106;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4" authorId="0" shapeId="0" xr:uid="{BCB28EC2-A41D-4ABB-A46E-B9C4A1203BD3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31/01/16 - págs. 03, 05, 09, 13, 15, 17, 31, 33, 35 e 37.</t>
        </r>
      </text>
    </comment>
    <comment ref="G5" authorId="0" shapeId="0" xr:uid="{3A40E294-E0F4-423F-9FB7-4AE869AB9CBC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30/04/2016 - pág. 259</t>
        </r>
      </text>
    </comment>
    <comment ref="H5" authorId="0" shapeId="0" xr:uid="{EE40EFFD-9835-40D7-8747-AA34C27BFDFB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28/04/2017 - pág. 219</t>
        </r>
      </text>
    </comment>
    <comment ref="F6" authorId="1" shapeId="0" xr:uid="{F6D0A781-EC67-4521-89B0-D54BCE7B6E1E}">
      <text>
        <r>
          <rPr>
            <b/>
            <sz val="9"/>
            <color indexed="81"/>
            <rFont val="Segoe UI"/>
            <family val="2"/>
          </rPr>
          <t>Ricardo Dias: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Em duas parcelas:
1) R$ 1.909,60 (10/12/15 - pág. 73);
2) R$ 1.909,60 (20/12/15 - pág. 168).</t>
        </r>
      </text>
    </comment>
    <comment ref="G6" authorId="1" shapeId="0" xr:uid="{38136BDB-113B-4C58-BB4F-866D998B8578}">
      <text>
        <r>
          <rPr>
            <b/>
            <sz val="9"/>
            <color indexed="81"/>
            <rFont val="Segoe UI"/>
            <family val="2"/>
          </rPr>
          <t>Ricardo Dias: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Em duas parcelas:
1) R$ 2.111,32 (21/11/16 - pág. 233);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2) R$ 2.111,32 (26/12/16 - pág. 265).</t>
        </r>
      </text>
    </comment>
    <comment ref="H6" authorId="1" shapeId="0" xr:uid="{955CC08F-7E9B-4F31-8D06-FB69B364F9F0}">
      <text>
        <r>
          <rPr>
            <b/>
            <sz val="9"/>
            <color indexed="81"/>
            <rFont val="Segoe UI"/>
            <family val="2"/>
          </rPr>
          <t>Ricardo Dias: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Em duas parcelas:
1) R$ 2.180,47 (20/11/17 - pág. 200);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2) R$ 2.180,47 (20/12/17 - pág. 223).</t>
        </r>
        <r>
          <rPr>
            <sz val="9"/>
            <color indexed="81"/>
            <rFont val="Segoe UI"/>
            <family val="2"/>
          </rPr>
          <t xml:space="preserve">
Obs:
    O cálculo é feito da seguinte forma=
     3.279,49 (honorários) + 1.081,44 (45,06 x 24 funcionários)= 4.360,93</t>
        </r>
      </text>
    </comment>
    <comment ref="F7" authorId="1" shapeId="0" xr:uid="{40D18A76-5396-4F44-8D8E-171426F4B122}">
      <text>
        <r>
          <rPr>
            <b/>
            <sz val="9"/>
            <color indexed="81"/>
            <rFont val="Segoe UI"/>
            <family val="2"/>
          </rPr>
          <t>Ricardo Dias: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18/12/15 - pág. 159</t>
        </r>
      </text>
    </comment>
    <comment ref="G7" authorId="0" shapeId="0" xr:uid="{CC8B5DE3-97DF-42DB-8A48-C65500152872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19/12/16 - pág. 228</t>
        </r>
      </text>
    </comment>
    <comment ref="H7" authorId="0" shapeId="0" xr:uid="{F0810010-BE5A-4CD6-90C7-E4CE79E33DAE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18/12/17 - pág. 210.</t>
        </r>
      </text>
    </comment>
    <comment ref="F8" authorId="0" shapeId="0" xr:uid="{A410B55A-466D-4A69-9F97-D317B9710EAB}">
      <text>
        <r>
          <rPr>
            <b/>
            <sz val="9"/>
            <color indexed="81"/>
            <rFont val="Segoe UI"/>
            <family val="2"/>
          </rPr>
          <t xml:space="preserve">CLIENTE:
</t>
        </r>
        <r>
          <rPr>
            <sz val="9"/>
            <color indexed="40"/>
            <rFont val="Segoe UI"/>
            <family val="2"/>
          </rPr>
          <t>23/05/15 - pág. 114</t>
        </r>
      </text>
    </comment>
    <comment ref="H8" authorId="0" shapeId="0" xr:uid="{C78B9B15-8FAD-468B-8E91-EB968BAEFDA2}">
      <text>
        <r>
          <rPr>
            <b/>
            <sz val="9"/>
            <color indexed="81"/>
            <rFont val="Segoe UI"/>
            <family val="2"/>
          </rPr>
          <t xml:space="preserve">CLIENTE:
</t>
        </r>
        <r>
          <rPr>
            <sz val="9"/>
            <color indexed="40"/>
            <rFont val="Segoe UI"/>
            <family val="2"/>
          </rPr>
          <t>25/04/17 - pág. 196.</t>
        </r>
      </text>
    </comment>
    <comment ref="F9" authorId="0" shapeId="0" xr:uid="{7A3A6668-E197-434C-B5C5-71D1708E0B30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Ver apólices</t>
        </r>
      </text>
    </comment>
    <comment ref="G9" authorId="0" shapeId="0" xr:uid="{37165109-F385-4896-BE9B-4C83D5F39D28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Ver apólices</t>
        </r>
      </text>
    </comment>
    <comment ref="H9" authorId="0" shapeId="0" xr:uid="{6686B701-4168-4AD5-BF11-C57204B4FFD5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Ver apólices</t>
        </r>
      </text>
    </comment>
    <comment ref="H10" authorId="0" shapeId="0" xr:uid="{C3A5D488-9B18-4706-8740-110252D9671D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07/02/17 - pág. 91.</t>
        </r>
      </text>
    </comment>
    <comment ref="H11" authorId="0" shapeId="0" xr:uid="{1260796E-BBB1-4F39-875E-F764F4DB995F}">
      <text>
        <r>
          <rPr>
            <b/>
            <sz val="9"/>
            <color indexed="81"/>
            <rFont val="Segoe UI"/>
            <charset val="1"/>
          </rPr>
          <t>CLIENTE:</t>
        </r>
        <r>
          <rPr>
            <sz val="9"/>
            <color indexed="81"/>
            <rFont val="Segoe UI"/>
            <charset val="1"/>
          </rPr>
          <t xml:space="preserve">
</t>
        </r>
        <r>
          <rPr>
            <sz val="9"/>
            <color indexed="40"/>
            <rFont val="Segoe UI"/>
            <family val="2"/>
          </rPr>
          <t>21/06/2017 - pág. 159.</t>
        </r>
      </text>
    </comment>
    <comment ref="H12" authorId="0" shapeId="0" xr:uid="{0567727B-9C96-4CE0-8E98-CA82441D7FBD}">
      <text>
        <r>
          <rPr>
            <b/>
            <sz val="9"/>
            <color indexed="81"/>
            <rFont val="Segoe UI"/>
            <charset val="1"/>
          </rPr>
          <t>CLIENTE:</t>
        </r>
        <r>
          <rPr>
            <sz val="9"/>
            <color indexed="81"/>
            <rFont val="Segoe UI"/>
            <charset val="1"/>
          </rPr>
          <t xml:space="preserve">
</t>
        </r>
        <r>
          <rPr>
            <sz val="9"/>
            <color indexed="40"/>
            <rFont val="Segoe UI"/>
            <family val="2"/>
          </rPr>
          <t>1) PC ADM 03 - R$ 75,00 - 21/06/2017 - pág. 157</t>
        </r>
      </text>
    </comment>
    <comment ref="F13" authorId="0" shapeId="0" xr:uid="{8585D47D-8F8C-4092-ACC2-3D8295B27BE8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R$ 1.085,00 (Parcela paga em 30/06/15 - pág. 183);
2) R$ 795,00 (Parcela paga em 10/12/15 - pág. 053).</t>
        </r>
      </text>
    </comment>
    <comment ref="G13" authorId="1" shapeId="0" xr:uid="{1B8C3481-A5F5-4BF1-86E3-1A8FC501AC1C}">
      <text>
        <r>
          <rPr>
            <b/>
            <sz val="9"/>
            <color indexed="81"/>
            <rFont val="Segoe UI"/>
            <family val="2"/>
          </rPr>
          <t>Ricardo Dias: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R$ 1.020,00 - Parcela paga em 10/06/16 - pág. 153;
2) R$ 1.440,00 - Parcela paga em 10/12/16 - pág. 204.</t>
        </r>
      </text>
    </comment>
    <comment ref="H13" authorId="1" shapeId="0" xr:uid="{C45F1798-D9A4-4360-A823-A582F2218A33}">
      <text>
        <r>
          <rPr>
            <b/>
            <sz val="9"/>
            <color indexed="81"/>
            <rFont val="Segoe UI"/>
            <family val="2"/>
          </rPr>
          <t>Ricardo Dias:</t>
        </r>
        <r>
          <rPr>
            <sz val="9"/>
            <color indexed="40"/>
            <rFont val="Segoe UI"/>
            <family val="2"/>
          </rPr>
          <t xml:space="preserve">
1) R$ 1.500,00 - Parcela paga em 10/06/17 - pág. 119;
2) R$ 1.440,00 - Parcela paga em 11/12/17 - pág. 173.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CLIENTE</author>
    <author>Ricardo Dias</author>
  </authors>
  <commentList>
    <comment ref="H2" authorId="0" shapeId="0" xr:uid="{F3768718-E754-4DCD-ABDC-161861A2B8EC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1ª) R$ 5.000,00 - 1/3 - 09/01/17 - pág. 89;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2ª) R$ 4.000,00 - 2/3 - 25/01/17 - pág. 179;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3ª) R$ 1.000,00 - 3/3 - 01/02/17 - pág. 70.</t>
        </r>
      </text>
    </comment>
    <comment ref="H3" authorId="0" shapeId="0" xr:uid="{10650360-55D0-4C6D-A553-C36FF6EFAA4C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16/02/17 - pág. 179</t>
        </r>
      </text>
    </comment>
    <comment ref="F4" authorId="0" shapeId="0" xr:uid="{72ED1370-69D3-46E2-B979-5DBC7A188AEF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52"/>
            <rFont val="Segoe UI"/>
            <family val="2"/>
          </rPr>
          <t>1) R$ 3.762,00;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2) 1.245,00 - 08/07/15 - pág. 73.</t>
        </r>
      </text>
    </comment>
    <comment ref="G4" authorId="0" shapeId="0" xr:uid="{ECDF32AA-DB2B-4E0F-B375-706F7DA7AF69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10/02/16 - pág. 65, segunda sequência.</t>
        </r>
      </text>
    </comment>
    <comment ref="H4" authorId="0" shapeId="0" xr:uid="{64399D82-B066-4B42-B1B0-287030A76531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09/02/17 - pág. 97.</t>
        </r>
      </text>
    </comment>
    <comment ref="H5" authorId="0" shapeId="0" xr:uid="{9352EC72-76F2-49AB-A94A-4E8D522BE250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R$ 466,00 - 06/11/17 - pág. 119.</t>
        </r>
        <r>
          <rPr>
            <sz val="9"/>
            <color indexed="10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2) R$ 2.500,00 - 20/11/17 - pág. 202;</t>
        </r>
      </text>
    </comment>
    <comment ref="F6" authorId="0" shapeId="0" xr:uid="{BBA94DF1-88B4-4921-A2CF-A6AFC87F798D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05/10/15 - pág. 76.</t>
        </r>
      </text>
    </comment>
    <comment ref="G6" authorId="0" shapeId="0" xr:uid="{F4605C5F-F37E-4A77-8F86-78207F32BE2E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10/10/16 - pág. 156.</t>
        </r>
      </text>
    </comment>
    <comment ref="H6" authorId="0" shapeId="0" xr:uid="{EB4D690F-3459-4820-9438-D1F7D7CC8D34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20/10/17 - pág. 223</t>
        </r>
      </text>
    </comment>
    <comment ref="F7" authorId="0" shapeId="0" xr:uid="{26FEA60E-0452-4AC0-BC41-D49AF45A0044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16/09/15 - pág. 173.</t>
        </r>
      </text>
    </comment>
    <comment ref="G7" authorId="0" shapeId="0" xr:uid="{E70AD706-D03B-4A2F-B5A4-A83C90AE4D40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27/09/16 - pág. 242.</t>
        </r>
      </text>
    </comment>
    <comment ref="H7" authorId="0" shapeId="0" xr:uid="{9B65016E-ACCB-4BC1-A8B3-B5545A415A42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11/09/17 - pág. 166</t>
        </r>
      </text>
    </comment>
    <comment ref="F8" authorId="0" shapeId="0" xr:uid="{F98BB8F8-9C81-4BFC-8A10-C1CF99800241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Ver na aba de obras  e melhorias.</t>
        </r>
      </text>
    </comment>
    <comment ref="G8" authorId="0" shapeId="0" xr:uid="{F1E068F4-EC1B-4275-AAC2-9354FF17A311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Ver na aba de obras  e melhorias.</t>
        </r>
      </text>
    </comment>
    <comment ref="H8" authorId="0" shapeId="0" xr:uid="{107BC7CC-6666-4D6B-955F-00CBE8429C3E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R$ 4.769,70 (11/08/17 - pág. 190);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2) R$ 4.769,70 (23/08/17 - pág. 220).</t>
        </r>
      </text>
    </comment>
    <comment ref="F9" authorId="0" shapeId="0" xr:uid="{8736D5E0-9D74-4010-A056-15A174C4E861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R$ 190,00 - 13/08/15 - pág. 154;
2) R$ 5.868,00 - 28/08/15 - pág. 202;
3) R$ 2.200,00 - 14/09/15 - pág. 168;
4) R$ 1.863,52 - 28/10/15 - pág. 223;
5) R$ 220,00 - 17/11/15 - pág. 245.</t>
        </r>
      </text>
    </comment>
    <comment ref="G9" authorId="0" shapeId="0" xr:uid="{0EC3A618-FB41-4F93-AAE8-C121086BAE5F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R$ 280,00 - 18/04/16 - pág. 209;
2) R$ 672,00 - 15/07/16 - pág. 212;
3) R$ 2.210,00 - 10/08/16 - pág. 140;
4) R$ 324,00 - 10/08/16 - pág. 157;
5) R$ 1.080,00 - 29/08/16 - pág. 265;
6) R$ 835,00 - 31/08/16 - pág. 303;
7) R$ 2.860,00 - Botas - 19/10/16 - pág. 253.</t>
        </r>
      </text>
    </comment>
    <comment ref="H9" authorId="0" shapeId="0" xr:uid="{26350CAE-9E5E-4006-A2D2-84E0EB308A7F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 xml:space="preserve">1) ADM (calças, camisas, sapatos/meias/cintos) = </t>
        </r>
        <r>
          <rPr>
            <b/>
            <sz val="9"/>
            <color indexed="48"/>
            <rFont val="Segoe UI"/>
            <family val="2"/>
          </rPr>
          <t>1.500,14</t>
        </r>
        <r>
          <rPr>
            <sz val="9"/>
            <color indexed="81"/>
            <rFont val="Segoe UI"/>
            <family val="2"/>
          </rPr>
          <t xml:space="preserve">
        </t>
        </r>
        <r>
          <rPr>
            <sz val="9"/>
            <color indexed="40"/>
            <rFont val="Segoe UI"/>
            <family val="2"/>
          </rPr>
          <t>06 - 299,94 - 18.07 - pág. 206 / 04 - 600,20 - 27.07 - pág. 236  / 02 - 600,00 - 27.07 - pág. 236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2) PORTARIA (calças, camisas, botas/meias/cintos) =</t>
        </r>
        <r>
          <rPr>
            <sz val="9"/>
            <color indexed="81"/>
            <rFont val="Segoe UI"/>
            <family val="2"/>
          </rPr>
          <t xml:space="preserve"> </t>
        </r>
        <r>
          <rPr>
            <b/>
            <sz val="9"/>
            <color indexed="48"/>
            <rFont val="Segoe UI"/>
            <family val="2"/>
          </rPr>
          <t>3.599,74</t>
        </r>
        <r>
          <rPr>
            <sz val="9"/>
            <color indexed="81"/>
            <rFont val="Segoe UI"/>
            <family val="2"/>
          </rPr>
          <t xml:space="preserve">
      </t>
        </r>
        <r>
          <rPr>
            <sz val="9"/>
            <color indexed="40"/>
            <rFont val="Segoe UI"/>
            <family val="2"/>
          </rPr>
          <t xml:space="preserve"> - 13 calças - 2.314,00 - 10.09 -  / 26 camisas - 1.299,74 - 18.07 - pág. 206 / 04 Botas e 13 calças - 2.300,00 - 31.08 - pág. 252
             01 Bota (Junior) - 0,00 - ??/?? -  pág.?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 xml:space="preserve">3) LIMPEZA (calças, camisas, botas e bordados, capas de chuva) = </t>
        </r>
        <r>
          <rPr>
            <b/>
            <sz val="9"/>
            <color indexed="48"/>
            <rFont val="Segoe UI"/>
            <family val="2"/>
          </rPr>
          <t>0,00</t>
        </r>
        <r>
          <rPr>
            <sz val="9"/>
            <color indexed="40"/>
            <rFont val="Segoe UI"/>
            <family val="2"/>
          </rPr>
          <t xml:space="preserve">
       - 0,00 / 0,00 / 0,00 / 0,00 -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 xml:space="preserve">4) JARDINAGEM (calças, camisas e botas) = </t>
        </r>
        <r>
          <rPr>
            <b/>
            <sz val="9"/>
            <color indexed="48"/>
            <rFont val="Segoe UI"/>
            <family val="2"/>
          </rPr>
          <t>444,00</t>
        </r>
        <r>
          <rPr>
            <sz val="9"/>
            <color indexed="40"/>
            <rFont val="Segoe UI"/>
            <family val="2"/>
          </rPr>
          <t xml:space="preserve">
       - 02 - 444,00 - 09.06 - pág. 87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5) ZELADOR (calças, camisas, calçados e bordados) =</t>
        </r>
        <r>
          <rPr>
            <sz val="9"/>
            <color indexed="81"/>
            <rFont val="Segoe UI"/>
            <family val="2"/>
          </rPr>
          <t xml:space="preserve"> </t>
        </r>
        <r>
          <rPr>
            <b/>
            <sz val="9"/>
            <color indexed="48"/>
            <rFont val="Segoe UI"/>
            <family val="2"/>
          </rPr>
          <t>0,00</t>
        </r>
        <r>
          <rPr>
            <sz val="9"/>
            <color indexed="81"/>
            <rFont val="Segoe UI"/>
            <family val="2"/>
          </rPr>
          <t xml:space="preserve">
     </t>
        </r>
        <r>
          <rPr>
            <sz val="9"/>
            <color indexed="40"/>
            <rFont val="Segoe UI"/>
            <family val="2"/>
          </rPr>
          <t xml:space="preserve">  - 0,00 / 0,00 / 0,00 / 0,00 -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6) Bordados das camisas:</t>
        </r>
        <r>
          <rPr>
            <sz val="9"/>
            <color indexed="81"/>
            <rFont val="Segoe UI"/>
            <family val="2"/>
          </rPr>
          <t xml:space="preserve"> </t>
        </r>
        <r>
          <rPr>
            <b/>
            <sz val="9"/>
            <color indexed="48"/>
            <rFont val="Segoe UI"/>
            <family val="2"/>
          </rPr>
          <t>320,00</t>
        </r>
        <r>
          <rPr>
            <sz val="9"/>
            <color indexed="81"/>
            <rFont val="Segoe UI"/>
            <family val="2"/>
          </rPr>
          <t xml:space="preserve">
  </t>
        </r>
        <r>
          <rPr>
            <sz val="9"/>
            <color indexed="40"/>
            <rFont val="Segoe UI"/>
            <family val="2"/>
          </rPr>
          <t xml:space="preserve"> a) R$ 320,00 - 24/07/17 - pág. 105</t>
        </r>
      </text>
    </comment>
    <comment ref="F10" authorId="1" shapeId="0" xr:uid="{4F0424E2-F49C-4FB4-8D58-6D290BD78F65}">
      <text>
        <r>
          <rPr>
            <b/>
            <sz val="9"/>
            <color indexed="81"/>
            <rFont val="Segoe UI"/>
            <family val="2"/>
          </rPr>
          <t>Ricardo Dias: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R$ 1.363,50 - 01/11/15 - pág. 323.</t>
        </r>
      </text>
    </comment>
    <comment ref="G10" authorId="1" shapeId="0" xr:uid="{CC6F4803-EDB0-445F-B886-58824F6A0A43}">
      <text>
        <r>
          <rPr>
            <b/>
            <sz val="9"/>
            <color indexed="81"/>
            <rFont val="Segoe UI"/>
            <family val="2"/>
          </rPr>
          <t>Ricardo Dias: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R$ 1.200,00 (18/05/16 - pág. 281);
2) R$ 4.300,00 (23/11/16 - pág. 241).</t>
        </r>
      </text>
    </comment>
    <comment ref="H10" authorId="0" shapeId="0" xr:uid="{65431BD9-015D-4F2C-920A-17DFD9657DC6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R$ 2.610,00 - 19/05/17 - pág. 203);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2) R$ 1.290,00 - 17/11/17 - pág. 195).</t>
        </r>
      </text>
    </comment>
    <comment ref="G11" authorId="0" shapeId="0" xr:uid="{2CEC323B-9884-441C-9021-A9D4AE086A12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R$ 260,00 - 16/05/16 - pág. 260.</t>
        </r>
      </text>
    </comment>
    <comment ref="H11" authorId="0" shapeId="0" xr:uid="{76857959-BF99-4C39-9FD1-875EB3559FDF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R$ 260,00 - 10/05/17 - pág.149.1.</t>
        </r>
      </text>
    </comment>
    <comment ref="G13" authorId="0" shapeId="0" xr:uid="{37BE40C8-9D75-41D6-8F09-734455321164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Reforma da impressora Brother - 05/08/16 - pág. 83.</t>
        </r>
      </text>
    </comment>
    <comment ref="H13" authorId="0" shapeId="0" xr:uid="{7D2C6776-BB35-4D7A-942D-835D13BAD37E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R$ 150,00 - Toca do rolo de fusão - 02/09/17 - pág. 101;</t>
        </r>
        <r>
          <rPr>
            <sz val="9"/>
            <color indexed="10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2) R$ 180,00 - Manutenção da impressora Brother - 29/08/17 - pág. 240.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CLIENTE</author>
    <author>Ricardo Dias</author>
  </authors>
  <commentList>
    <comment ref="B2" authorId="0" shapeId="0" xr:uid="{9B451645-331D-4FE5-BB88-A5341AC84498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Pergolado:</t>
        </r>
        <r>
          <rPr>
            <sz val="9"/>
            <color indexed="81"/>
            <rFont val="Segoe UI"/>
            <family val="2"/>
          </rPr>
          <t xml:space="preserve">
  </t>
        </r>
        <r>
          <rPr>
            <sz val="9"/>
            <color indexed="40"/>
            <rFont val="Segoe UI"/>
            <family val="2"/>
          </rPr>
          <t>a) R$ 7.100,00 - 1/2 - 25/06/15 - pág. 172;</t>
        </r>
        <r>
          <rPr>
            <sz val="9"/>
            <color indexed="81"/>
            <rFont val="Segoe UI"/>
            <family val="2"/>
          </rPr>
          <t xml:space="preserve">
  </t>
        </r>
        <r>
          <rPr>
            <sz val="9"/>
            <color indexed="40"/>
            <rFont val="Segoe UI"/>
            <family val="2"/>
          </rPr>
          <t>b) R$ 7.100,00 - 2/2 - 30/06/15 - pág. 173.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2) R$ 1.200,00 (Mesa de Centro - 12/11/15 - pág. 205.</t>
        </r>
      </text>
    </comment>
    <comment ref="B3" authorId="0" shapeId="0" xr:uid="{27FB0FA2-CEE5-42E5-9D80-B06082994195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12/08/15 - pág. 143/148.</t>
        </r>
      </text>
    </comment>
    <comment ref="B4" authorId="0" shapeId="0" xr:uid="{27617EB9-C86C-479F-9F1B-886B95D11EC2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09/07/15 - pág. 081.</t>
        </r>
      </text>
    </comment>
    <comment ref="B5" authorId="1" shapeId="0" xr:uid="{CB6CDB61-FC28-443F-83BF-9AF9198FE487}">
      <text>
        <r>
          <rPr>
            <b/>
            <sz val="9"/>
            <color indexed="81"/>
            <rFont val="Segoe UI"/>
            <family val="2"/>
          </rPr>
          <t>Ricardo Dias: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Ver acordo</t>
        </r>
      </text>
    </comment>
    <comment ref="F5" authorId="0" shapeId="0" xr:uid="{3DDF3D76-E4F6-49F0-8CD9-ADE4F418566F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Sistema de proteção (CDA):
</t>
        </r>
        <r>
          <rPr>
            <sz val="9"/>
            <color indexed="40"/>
            <rFont val="Segoe UI"/>
            <family val="2"/>
          </rPr>
          <t>1 - R$ 6.370,00 - 17/11/17 - pág. 197;
2 - R$ 6.130,00 - 20/12/17 - pág. 225.</t>
        </r>
      </text>
    </comment>
    <comment ref="B6" authorId="1" shapeId="0" xr:uid="{1EE950A3-5E34-4FD8-9A99-2EB4AC0C2E34}">
      <text>
        <r>
          <rPr>
            <b/>
            <sz val="9"/>
            <color indexed="81"/>
            <rFont val="Segoe UI"/>
            <family val="2"/>
          </rPr>
          <t>Ricardo Dias: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14/10/15 - pg. 145 e apontamento nos postits.</t>
        </r>
      </text>
    </comment>
    <comment ref="B7" authorId="0" shapeId="0" xr:uid="{52BA3767-3280-421B-9726-6AB05DBBAC0C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R$ 1.200,00 - Beliches - 23/10/15 - pág. 218;
2) R$ 285,00 - Roupas de Cama e travesseiros - 28/10/15 - pág. 226.</t>
        </r>
      </text>
    </comment>
    <comment ref="B8" authorId="1" shapeId="0" xr:uid="{194750F4-407D-4682-922C-48BFC4AC63DD}">
      <text>
        <r>
          <rPr>
            <b/>
            <sz val="9"/>
            <color indexed="81"/>
            <rFont val="Segoe UI"/>
            <family val="2"/>
          </rPr>
          <t>Ricardo Dias: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01/10/15 - pg. 45 e pré-contrato fora do balancete.</t>
        </r>
      </text>
    </comment>
    <comment ref="B9" authorId="1" shapeId="0" xr:uid="{8D3EEF7F-4059-45D4-8B10-9785A8E6D01C}">
      <text>
        <r>
          <rPr>
            <b/>
            <sz val="9"/>
            <color indexed="81"/>
            <rFont val="Segoe UI"/>
            <family val="2"/>
          </rPr>
          <t>Ricardo Dias: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1ª - R$ 10.275,00 - 14/10/15 - pág. 154;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2ª - R$ 10.275,00 - 27/11/15 - pág. 307.</t>
        </r>
      </text>
    </comment>
    <comment ref="B10" authorId="0" shapeId="0" xr:uid="{484CE634-19EF-493D-9631-C1758A8F29DB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1ª - R$ 2.500,00 - 26/11/15 - pág. 296;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2ª - R$ 8.783,00 - 26/11/15 - pág. 302.</t>
        </r>
      </text>
    </comment>
    <comment ref="B11" authorId="0" shapeId="0" xr:uid="{A7EB30E1-5D85-4C46-A0BA-7FE5A573EB1D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Iluminar - R$ 6.284,50 - 1/2 - 20/10/15 - pág. 196;
2) Iluminar - R$ 6.284,50 - 2/2 - 17/11/15 - pág. 218
3) Sr. Nemoto - R$ 1.251,36 - 09/12/15 -  pág. 134.</t>
        </r>
      </text>
    </comment>
    <comment ref="B12" authorId="0" shapeId="0" xr:uid="{80B7EB0E-9EE7-4BD1-BE9B-DB1DA60F28D9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14/10/15 - pág. 152.</t>
        </r>
      </text>
    </comment>
    <comment ref="B13" authorId="0" shapeId="0" xr:uid="{9FA9A6AA-918C-475F-B5D1-99AA60543635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25/11/15 - pág. 276; e
2) 15/12/15 - pág. 122.</t>
        </r>
      </text>
    </comment>
    <comment ref="B14" authorId="0" shapeId="0" xr:uid="{D4F2475D-21CC-4917-BC61-7E36759F618B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R$ 100.000,00 (Entrada);
2) R$ 49.345,00 x 5 parcelas mensais.</t>
        </r>
      </text>
    </comment>
    <comment ref="C14" authorId="0" shapeId="0" xr:uid="{8A3634E6-3A66-40AA-B7EC-FD6F6B6627AF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R$ 49.345,00 x 7 parcelas mensais.</t>
        </r>
      </text>
    </comment>
    <comment ref="E14" authorId="1" shapeId="0" xr:uid="{18D998E3-1890-4950-AB3F-A9E0AA07CAF5}">
      <text>
        <r>
          <rPr>
            <b/>
            <sz val="9"/>
            <color indexed="81"/>
            <rFont val="Segoe UI"/>
            <family val="2"/>
          </rPr>
          <t>Ricardo Dias: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24/06/15 - contrato separado.</t>
        </r>
      </text>
    </comment>
    <comment ref="B15" authorId="1" shapeId="0" xr:uid="{59D474DC-B85D-4CA8-ACEA-DE7E4E74E52D}">
      <text>
        <r>
          <rPr>
            <b/>
            <sz val="9"/>
            <color indexed="81"/>
            <rFont val="Segoe UI"/>
            <family val="2"/>
          </rPr>
          <t>Ricardo Dias: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50"/>
            <rFont val="Segoe UI"/>
            <family val="2"/>
          </rPr>
          <t>1) 29/06/15 - orçamentos e pré-contrato separados;
2) 10/10/15 - pg. 129 = 34.475,03.</t>
        </r>
      </text>
    </comment>
    <comment ref="C15" authorId="0" shapeId="0" xr:uid="{C0D9D7A5-08B9-4D7D-8014-C5CD6FECE930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20/10/16 - furos das vigas - pág. 262.</t>
        </r>
      </text>
    </comment>
    <comment ref="F15" authorId="0" shapeId="0" xr:uid="{27DDD87D-FEA6-4F7D-9458-61B618C2CA3C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10/10/17 - pág. 131</t>
        </r>
      </text>
    </comment>
    <comment ref="B16" authorId="0" shapeId="0" xr:uid="{74ABBF28-7C98-4E23-9A5C-300D818B18C6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R$ 20.000,00 - 18/11/15 - pág. 233;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2) R$ 12.000,00 - 10/12/15 - pág. 93;
3) R$ 3.000,00 - 14/12/15 - pág. 112;
4) R$ 5.000,00 - 21/12/15 - pág. 162.1;
5) R$ 10.000,00 - 24/12/15 - pág. 194.1;
6) R$ 10.000,00 - 29/12/15 - pág. 216.</t>
        </r>
      </text>
    </comment>
    <comment ref="C16" authorId="0" shapeId="0" xr:uid="{6784AEDF-CDA6-41C8-AEEF-E0B4839EF057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R$ 20.000,00 - 08/01/16 - pág. 045.</t>
        </r>
      </text>
    </comment>
    <comment ref="B17" authorId="0" shapeId="0" xr:uid="{4BAC239D-7BCC-4EA0-935D-DE5E7B306C16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R$ 952,02 - Filtro - 25/06/15 - pág. 169.</t>
        </r>
      </text>
    </comment>
    <comment ref="C17" authorId="0" shapeId="0" xr:uid="{72A6CADA-B7D6-459B-902C-1FE302FCC309}">
      <text>
        <r>
          <rPr>
            <b/>
            <sz val="9"/>
            <color indexed="81"/>
            <rFont val="Segoe UI"/>
            <family val="2"/>
          </rPr>
          <t xml:space="preserve">CLIENTE:
</t>
        </r>
        <r>
          <rPr>
            <sz val="9"/>
            <color indexed="40"/>
            <rFont val="Segoe UI"/>
            <family val="2"/>
          </rPr>
          <t>1) R$ 2.655,00 - Mão-de-obra e material - 14/07/16 - pág. 198;
2) R$ 2.150,00 - 1/2 - Toldo - 05/08/16 - pág. 114;
3) R$ 199,00 - Quadro de Chaves - 10/05/16 - pág. 222;
4) R$ 2.150,00 - 2/2 - Toldo - 10/10/16 - pág. 218;</t>
        </r>
        <r>
          <rPr>
            <sz val="9"/>
            <color indexed="10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5) R$ 1.899,00 - Computador - 10/11/16 - pág. 153.</t>
        </r>
      </text>
    </comment>
    <comment ref="F17" authorId="0" shapeId="0" xr:uid="{6BBB163C-315B-4FF9-A2E5-5969135957EA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$ 3.500,00 - Caixa de passagem para o CFTV - 01/02/17 - pág. 203.</t>
        </r>
        <r>
          <rPr>
            <sz val="9"/>
            <color indexed="10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2) $ 1.200,00 - Tolto na entrada dos veículos que rasgou com a chuva - 23/03/17 - pág. 177.</t>
        </r>
      </text>
    </comment>
    <comment ref="B18" authorId="0" shapeId="0" xr:uid="{E6F391ED-B3B4-4CA3-934D-A44D916501A7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R$ 10.650,17 - Equipamento de som (caixas, mesa, mics, fios e etc - 17/10/15 - pág. 174/185;
2) R$ 1.160,00 - Cadeiras - 10 e 11/06/15 - pág. 095;
3) R$ 847,98 - Filtro - 25/06/15 - pág. 169.</t>
        </r>
      </text>
    </comment>
    <comment ref="C18" authorId="0" shapeId="0" xr:uid="{F18F2F2C-684B-446B-9B28-AFC4935FD81F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40"/>
            <rFont val="Segoe UI"/>
            <family val="2"/>
          </rPr>
          <t xml:space="preserve">
1) R$ 470,00 - Ferramentas da ADM - 11/01/16 - pág. 096;
2) R$ 584,00 - Ferramentas da ADM - 12/01/16 - pág. 116;
3) R$ 4.005,00 - Servidor - 01/06/16 - pág. 85;
4) R$ 3.000,00 - Ar condicionado - 07/04/16 - pág. 103;
5) R$ 1.478,90 - SmartTV - 30/04/16 - pág. 271;
6) Mesas, Armário e prateleiras das impressoras:
     a) R$ 2.400,00 (02/05/16 - pág. 98);
     b) R$ 1.930,00 (19/05/16 - pág. 285).</t>
        </r>
        <r>
          <rPr>
            <sz val="9"/>
            <color indexed="50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7) Sistema de rede local:</t>
        </r>
        <r>
          <rPr>
            <sz val="9"/>
            <color indexed="50"/>
            <rFont val="Segoe UI"/>
            <family val="2"/>
          </rPr>
          <t xml:space="preserve">
    </t>
        </r>
        <r>
          <rPr>
            <sz val="9"/>
            <color indexed="40"/>
            <rFont val="Segoe UI"/>
            <family val="2"/>
          </rPr>
          <t>a) R$ 970,00 - rack - 04/05/16 - pág. 123;
    b) R$ 2.752,40 - 1/2 - 28/04/16 - pág. 062.
    c) R$ 3.551,66 - 2/2 - 04/05/16 - pág. 125.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8) R$ 7.215,15 - 03 computadores - 04/05/16 - pág. 129, 136/137;
9) R$ 790,00 - Porta de Vidro:
    a) 26/04/16 - 1/2 - pág. 241;</t>
        </r>
        <r>
          <rPr>
            <sz val="9"/>
            <color indexed="81"/>
            <rFont val="Segoe UI"/>
            <family val="2"/>
          </rPr>
          <t xml:space="preserve">
   </t>
        </r>
        <r>
          <rPr>
            <sz val="9"/>
            <color indexed="40"/>
            <rFont val="Segoe UI"/>
            <family val="2"/>
          </rPr>
          <t xml:space="preserve"> b) 27/04/16 - 2/2 - pág. 246.
10) R$ 771,00 - Cadeiras - 22/04/16 - pág. 228;
91) R$ 999,00 - Impressora Epson colorida - 21/09/16 - pág. 198;
12) R$ 199,00 - Quadro de Chaves - 10/05/16 - pág. 222;
13) R$ 430,00 - Prateleira de Vidro - 23/09/16 - pág. 233;</t>
        </r>
        <r>
          <rPr>
            <sz val="9"/>
            <color indexed="10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14) R$ 699,68 - Telefones, Lixeiras e etc - 29 e 30/04/16 - pág. 268/270.</t>
        </r>
      </text>
    </comment>
    <comment ref="F18" authorId="0" shapeId="0" xr:uid="{1FF5C26D-A964-4A64-AB06-7B69C9801DC7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R$ 65,00 - Cabo HDMI e conexões - 10/03/17 - pág. 125;
2) R$ 4.000,00 - Projetor e cabo HDMI de 10 metros - 29/03 - pág. 179;</t>
        </r>
        <r>
          <rPr>
            <sz val="9"/>
            <color indexed="10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3) R$ 95,00 - Suporte para o Projetor - 31/03 - pág. 182.</t>
        </r>
      </text>
    </comment>
    <comment ref="B19" authorId="0" shapeId="0" xr:uid="{0C0A48B0-1E46-45A1-872E-4CAC5C7742DF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Bloco G e Diversos
     1ª - 13.687,50 - 25/11//15 - pág. 276;
     2ª - 13.687,50 - 15/12//15 - pág. 122.</t>
        </r>
      </text>
    </comment>
    <comment ref="C19" authorId="0" shapeId="0" xr:uid="{1D2CD05E-1CBB-4D12-BCA0-BDB8EC64BCD8}">
      <text>
        <r>
          <rPr>
            <b/>
            <sz val="9"/>
            <color indexed="81"/>
            <rFont val="Segoe UI"/>
            <family val="2"/>
          </rPr>
          <t xml:space="preserve">CLIENTE:
</t>
        </r>
        <r>
          <rPr>
            <sz val="9"/>
            <color indexed="40"/>
            <rFont val="Segoe UI"/>
            <family val="2"/>
          </rPr>
          <t>Bloco H = 1ª 08/01/16 - pág. 40 / 2ª 11/02/16 - pág. 117;
Bloco I = 1ª 12/02/16 - pág. 124 / 2ª 26/02/16 - pág. 172;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Bloco E = 1ª 01/03/16 - pág. 015 / 2ª 16/03/16 - pág. 149.1;
Bloco J = 1ª 17/03/16 - pág. 154 / 2ª 30/03/16 - pág. 200;
Bloco F = 1ª 31/03/16 - pág. 206 / 2ª 12/04/16 - pág. 183.</t>
        </r>
      </text>
    </comment>
    <comment ref="B20" authorId="0" shapeId="0" xr:uid="{EC50F5B4-BF69-4804-834B-B9D491FE3AA7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1ª) F, G, H, I e J - 1/2 - R$ 20.000,00 - 22/12/15 - pág. 180.</t>
        </r>
      </text>
    </comment>
    <comment ref="C20" authorId="0" shapeId="0" xr:uid="{FF6451DC-C110-4435-9F5A-D4D701457879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2ª) F, G, H, I e J - 2/2 - R$ 14.000,00 - 29/01/16 - pág. 216.</t>
        </r>
      </text>
    </comment>
    <comment ref="C21" authorId="0" shapeId="0" xr:uid="{288ABF5D-9655-455C-89B2-E851DEF7328B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1)ª 01/03/16 - pág. 010;
2)ª 10/03/16 - pág. 145.</t>
        </r>
      </text>
    </comment>
    <comment ref="C22" authorId="0" shapeId="0" xr:uid="{991EF159-5968-47F5-B791-EB52DA810132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A, B, C e D - 1/9 - R$ 31.900,00 - 14/04/16 - pág. 193;
2) A, B, C e D - 2/9 - R$ 8.162,50 - 14/04/16 - pág. 193;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3) A, B, C e D - 3/9 - R$ 8.162,50 - 26/04/16 - pág. 236;
4) A, B, C e D - 4/9 - R$ 8.162,50 - 29/04/16 - pág. 263;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5) A, B, C e D - 5/9 - R$ 8.162,50 - 10/05/16 - pág. 214;
6) A, B, C e D - 6/9 - R$ 8.162,50 - 30/05/16 - pág. 327;
7) A, B, C e D - 7/9 - R$ 8.162,50 - 20/06/16 - pág. 209;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8) A, B, C e D - 8/9 - R$ 8.162,50 - 20/06/16 - pág. 214;
9) A, B, C e D - 9/9 - R$ 8.162,50 - 07/07/16 - pág. 108.</t>
        </r>
      </text>
    </comment>
    <comment ref="C23" authorId="0" shapeId="0" xr:uid="{720665E1-8DE7-4235-B7AE-2C69901090B2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22/06/16 - pág. 232.</t>
        </r>
      </text>
    </comment>
    <comment ref="C24" authorId="0" shapeId="0" xr:uid="{0D6F93EC-9F2F-4D0F-86D0-1482F7CDFDD3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R$ 13.000,00 - Construção:
     1ª - 30/03/16 - pág. 120;
     2ª - 30/03/16 - pág. 194;
     3ª - 01/04/16 - pág. 188.
2) R$ 2.000,00 - Arquiteta Tatiana:
     1ª - 01/04/16 - pág. 214 do balancete de março;
     2ª - 06/05/16 - pág. 345.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3) R$ 900,00 - Ramal de Gás - 04/06/16 - pág. 120.</t>
        </r>
      </text>
    </comment>
    <comment ref="C25" authorId="0" shapeId="0" xr:uid="{622FF672-1236-401D-863C-744511557CE9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27/01/16 - pág. 196.</t>
        </r>
      </text>
    </comment>
    <comment ref="C26" authorId="0" shapeId="0" xr:uid="{42E0E556-E2C8-420D-83ED-0AF6F8BBD635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03/02/16 - pág. 48.</t>
        </r>
      </text>
    </comment>
    <comment ref="C27" authorId="1" shapeId="0" xr:uid="{5D878BAB-25E0-4D74-98F3-C9C5A96C95F1}">
      <text>
        <r>
          <rPr>
            <b/>
            <sz val="9"/>
            <color indexed="81"/>
            <rFont val="Segoe UI"/>
            <family val="2"/>
          </rPr>
          <t>Ricardo Dias: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14/04/16 - pág. 200;
2) 26/04/16 - pág. 233;
3) 28/04/16 - pág. 249.</t>
        </r>
      </text>
    </comment>
    <comment ref="C28" authorId="0" shapeId="0" xr:uid="{95AFDC10-16E0-4F80-A796-F24B7A50ADCF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11/05/16 - pág. 235.</t>
        </r>
      </text>
    </comment>
    <comment ref="C29" authorId="0" shapeId="0" xr:uid="{FD6A066E-7AFE-45BF-B12D-5423F897D5F9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R$ 1.250,00 (mão de obra) - 11/05/16 - pág. 231;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2) R$ 716,90 (material) - 11/05/16 - pág.239;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3) R$ 1.250,00 (mão de obra) - 22/05/16 - pág. 297.</t>
        </r>
      </text>
    </comment>
    <comment ref="C30" authorId="0" shapeId="0" xr:uid="{7638F98D-21E6-4C11-B5F8-8BB70AFE76DE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30/05/16 - pág. 335.</t>
        </r>
      </text>
    </comment>
    <comment ref="C31" authorId="0" shapeId="0" xr:uid="{752AAF54-AA21-4C33-9090-83D5DF9D3C23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30/06/16 - pág. 261:
  - R$ 4.080,00 (pés);
  - R$ 1.020,00 (mão-de-obra).</t>
        </r>
      </text>
    </comment>
    <comment ref="C32" authorId="0" shapeId="0" xr:uid="{186D3405-B1B7-4E48-84E4-D95DACEB4F70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22/07/16 - R$ 3.000,00 - pág. 226;
2) 26/07/16 - R$ 1.691,63 - pág. 237.1;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3) 11/08/16 - R$ 3.000,00 - pág. 203.</t>
        </r>
      </text>
    </comment>
    <comment ref="C33" authorId="0" shapeId="0" xr:uid="{DFC6BDEE-EB80-45E6-B503-001C91506128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R$ 720,00 - 12/08/16 - pág. 208;
2) R$ 720,00 - 29/08/16 - pág. 273;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3) R$ 4.320,00 - 29/08/16 - pág. 268;
4) R$ 4.600,00 - 30/08/16 - pág. 298.
5) R$ 4.600,00 - 15/09/16 - pág. 169.</t>
        </r>
      </text>
    </comment>
    <comment ref="C34" authorId="0" shapeId="0" xr:uid="{654050E2-2848-439E-97C0-DA110313E69A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12/08/16 - pág. 213;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2) 26/08/16 - pág. 254.</t>
        </r>
      </text>
    </comment>
    <comment ref="C35" authorId="0" shapeId="0" xr:uid="{077D9C7E-FE05-4B7D-A168-6B65298897BB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1ª) R$ 3.925,00 - 20/10/16 - pág. 256;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2ª) R$ 3.925,00 - 26/10/16 - pág. 273.</t>
        </r>
      </text>
    </comment>
    <comment ref="C36" authorId="0" shapeId="0" xr:uid="{AA6D02AD-8103-46B2-90BC-C17284C8B65D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R$ 8.382,76 - 1/2 - Equipamentos e mão de obra - 10/08/16 - pág. 198;
2) R$ 8.382,76 - 2/2 - Equipamentos e mão de obra - 29/08/16 - pág. 278;
3) R$ 165,85 - Lâmpadas de Led - 11/12/16 - pág. 97;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4) R$ 4.380,80 - Lâmpadas de Led - 29/12/16 - pág. 298.</t>
        </r>
      </text>
    </comment>
    <comment ref="C37" authorId="0" shapeId="0" xr:uid="{62BC40DB-A95A-4F5B-B6C9-768076EF21C9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25/05/2016 - pág. 310.</t>
        </r>
      </text>
    </comment>
    <comment ref="F37" authorId="0" shapeId="0" xr:uid="{2AA50007-AFA5-45C8-BA5B-3E022A7982C2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10/02/2017 - pág. 105.</t>
        </r>
      </text>
    </comment>
    <comment ref="C38" authorId="0" shapeId="0" xr:uid="{1736D24A-C55A-4359-8A33-901804F411D4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04/11/16 - pág. 124;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17/11/16 - pág. 217.</t>
        </r>
      </text>
    </comment>
    <comment ref="F38" authorId="0" shapeId="0" xr:uid="{CC217994-D3B3-4696-AE40-3EC0AAECC509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1ª - R$ 7.043,85 - 27/01/17 - pág. 199;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2ª - R$ 7.043,85 - 15/02/17 - pág. 174;</t>
        </r>
        <r>
          <rPr>
            <sz val="9"/>
            <color indexed="81"/>
            <rFont val="Segoe UI"/>
            <family val="2"/>
          </rPr>
          <t xml:space="preserve">
Obs: nesse pagamento também foi incluido o rebaixamento no ralo fluvial no Bloco C no SS, o ajuste nos WCs dos Blocos F e G, tubulação da câmera do Bloco A p/ o C.
</t>
        </r>
        <r>
          <rPr>
            <sz val="9"/>
            <color indexed="40"/>
            <rFont val="Segoe UI"/>
            <family val="2"/>
          </rPr>
          <t>1ª - R$ 12.000,00 - 22/02/17 - pág. 191;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2ª - R$ 12.000,00 - 23/03/17 - pág. 167.</t>
        </r>
      </text>
    </comment>
    <comment ref="C39" authorId="0" shapeId="0" xr:uid="{1411095D-6939-4BA2-BD40-BB6ECD1F869B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1ª) R$ 1.250,00 - 03/10/16 - pág. 105;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2ª) R$ 1.250,00 - 01/11/16 - pág. 95.</t>
        </r>
      </text>
    </comment>
    <comment ref="C40" authorId="0" shapeId="0" xr:uid="{79041CDA-667C-455E-B67D-3A9900C9CE55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R$ 2.849,00 - cacdeados para os shafts - 29/06/16 - pág. 252.</t>
        </r>
      </text>
    </comment>
    <comment ref="F40" authorId="0" shapeId="0" xr:uid="{AF46ABDA-702B-41E0-96CA-40D19E843EBF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R$ 325,00 - troca das trancas dos quadros de avisos - 01/08/17 - pág. 89.</t>
        </r>
      </text>
    </comment>
    <comment ref="C41" authorId="0" shapeId="0" xr:uid="{F84BCF65-533D-4D4B-987B-1BA432629070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R$ 3.000,00 - Ar condicionado - 23/09/16 - pág. 237;
2) R$ 3.250,00 - 1/2 - Reforma da Sala - 21/09/16 - pág. 193;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3) R$ 3.250,00 - 2/2 - Reforma da Sala - 10/10/16 - pág. 194;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4) R$ 899,00 - Filtro - 10/10/16 - pág. 200 e 204;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5) R$ 134,00 - Cadeiras - 14/10/16 - pág. 234.1;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6) R$ 830,00 - porta de vidro e janelas - 13/10/16 - pág. 225;</t>
        </r>
        <r>
          <rPr>
            <sz val="9"/>
            <color indexed="10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7) R$ 1.828,90 - TV - 10/10/16 - pág. 201;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8) R$ 600,00 - Reforma da Mesa - 16/11/16 - pág. 213.</t>
        </r>
      </text>
    </comment>
    <comment ref="C42" authorId="0" shapeId="0" xr:uid="{7A29AE35-3D8F-411C-A552-6EE03207E463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01/11/2016 - pág. 91.</t>
        </r>
      </text>
    </comment>
    <comment ref="C43" authorId="0" shapeId="0" xr:uid="{92EFD2A5-B042-4076-88BC-1145F881A218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1ª) 10/10/16 - pág. 190;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2ª) 01/11/16 - pág. 98.</t>
        </r>
      </text>
    </comment>
    <comment ref="C44" authorId="0" shapeId="0" xr:uid="{793F33C3-2985-43CD-939A-FF9F5A29497A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1ª) R$ 6.400,00 - 17/05/16 - pág. 269;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2ª) R$ 6.400,00 - 24/06/16 - pág. 238;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3ª) R$ 6.400,00 - 04/08/16 - pág. 106;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4ª) R$ 6.400,00 - 26/10/16 - pág. 281.</t>
        </r>
      </text>
    </comment>
    <comment ref="F44" authorId="0" shapeId="0" xr:uid="{11EFF21A-37A5-4767-86B3-5A06657DC3BB}">
      <text>
        <r>
          <rPr>
            <b/>
            <sz val="9"/>
            <color indexed="81"/>
            <rFont val="Segoe UI"/>
            <family val="2"/>
          </rPr>
          <t xml:space="preserve">CLIENTE:
</t>
        </r>
        <r>
          <rPr>
            <sz val="9"/>
            <color indexed="40"/>
            <rFont val="Segoe UI"/>
            <family val="2"/>
          </rPr>
          <t>R$ 6.400,00 - 30/01/17 - pág. 206.</t>
        </r>
      </text>
    </comment>
    <comment ref="C45" authorId="0" shapeId="0" xr:uid="{9BA13EBF-2506-46EF-9AE4-A61589EE6566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5 pagamentos (set, out, nov, dez e jan/2017).</t>
        </r>
      </text>
    </comment>
    <comment ref="C46" authorId="0" shapeId="0" xr:uid="{4086FEC0-F9E3-4595-9C6C-EF0703A0DB0E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1ª - R$ 10.950,00 - 05/12/16 - pág. 78;
2ª - R$ 5.000,00 - 29/12/16 - pág. 288.</t>
        </r>
      </text>
    </comment>
    <comment ref="F46" authorId="0" shapeId="0" xr:uid="{143FACF7-F96E-414D-83FE-C0D23FD37F51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1ª - R$ 5.950,00 - 11/01/17 - pág. 139;
2ª - R$ 6.580,00 - 11/01/17 - pág. 136.</t>
        </r>
      </text>
    </comment>
    <comment ref="C47" authorId="0" shapeId="0" xr:uid="{3558201C-F029-48C0-A7C4-3C543A345E89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Equipametos p/ Fibra Ótica/CDA - R$ 54.870,00 - 24/11/16 - pág. 247.</t>
        </r>
      </text>
    </comment>
    <comment ref="F47" authorId="0" shapeId="0" xr:uid="{203E5AA1-3DE0-45CF-AC1B-06878E4BFC11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Assessoria da Atlas nos elevadores - ver contas fixas mensais em março 2017;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2) Blocos F e G - R$ 25.606,00 - 25/01/17 - pág. 186;</t>
        </r>
        <r>
          <rPr>
            <sz val="9"/>
            <color indexed="10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3) Blocos H e J - R$ 25.606,00 - 16/03/17 - pág. 147;</t>
        </r>
        <r>
          <rPr>
            <sz val="9"/>
            <color indexed="10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4) Blocos E e I - R$ 25.606,00 - 25/04/17 - pág. 209;</t>
        </r>
        <r>
          <rPr>
            <sz val="9"/>
            <color indexed="10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5) Blocos C e D - R$ 25.606,00 - 23/08/17 - pág. 224.</t>
        </r>
        <r>
          <rPr>
            <sz val="9"/>
            <color indexed="10"/>
            <rFont val="Segoe UI"/>
            <family val="2"/>
          </rPr>
          <t xml:space="preserve">
</t>
        </r>
      </text>
    </comment>
    <comment ref="C48" authorId="0" shapeId="0" xr:uid="{3626291C-882F-43CF-BC85-35C3EECDA806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R$ 2.680,00 (ar condicionado) - 24/11/16 - pág.245.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2) R$ 2.650,00 (mão de obra) - 05/12/16 - pág. 82;
3) R$ 1.045,00 (material) - 12/12/16 - pág. 190.1;
4) R$ 773,32 (material) - 12/12/16 - pág. 143;
5) R$ 123,16 (material) - 12/12/16 - pág. 182;
6) R$ 882,77 (material) - 12/12/16 - pág. 208.</t>
        </r>
      </text>
    </comment>
    <comment ref="F48" authorId="0" shapeId="0" xr:uid="{3E0D573F-9028-4C19-9D01-871695848D0E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R$ 3.277,50 (ar condicionado fujitsu) - 20/07/17 -</t>
        </r>
        <r>
          <rPr>
            <sz val="9"/>
            <color indexed="10"/>
            <rFont val="Segoe UI"/>
            <family val="2"/>
          </rPr>
          <t xml:space="preserve"> </t>
        </r>
        <r>
          <rPr>
            <sz val="9"/>
            <color indexed="40"/>
            <rFont val="Segoe UI"/>
            <family val="2"/>
          </rPr>
          <t>ATENÇÃO: o condomínio foi reembolsado com o valor de 1.325,50 em 20/07/17 na CC pela venda do Daikin usado - pág. 216;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2) R$ 165,00 (termômetro) - 20/07/17 - pág.209.</t>
        </r>
      </text>
    </comment>
    <comment ref="F49" authorId="0" shapeId="0" xr:uid="{7E2BD057-FD42-492B-A1DA-A778957C5B4A}">
      <text>
        <r>
          <rPr>
            <b/>
            <sz val="9"/>
            <color indexed="81"/>
            <rFont val="Segoe UI"/>
            <family val="2"/>
          </rPr>
          <t xml:space="preserve">CLIENTE:
</t>
        </r>
        <r>
          <rPr>
            <sz val="9"/>
            <color indexed="40"/>
            <rFont val="Segoe UI"/>
            <family val="2"/>
          </rPr>
          <t>1) R$ 432,00 - Placas Fotoluminescentes - 09/02/17 - pág. 100;</t>
        </r>
        <r>
          <rPr>
            <sz val="9"/>
            <color indexed="10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2) R$ 7.100,00 - Bombas, Válvulas, Portas de incêncio, placas e etc - 17/04/17 - pág. 168.</t>
        </r>
      </text>
    </comment>
    <comment ref="F50" authorId="0" shapeId="0" xr:uid="{F876AB28-B24B-4B41-820F-CA5042EACA49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17/04/17 - pág. 158.</t>
        </r>
      </text>
    </comment>
    <comment ref="F51" authorId="0" shapeId="0" xr:uid="{6E5777F7-A229-4447-8AF4-BA1BC8A2ABF1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Bicicletário do Bloco J - R$ 5.179,59 - 1/3 - 05/04/17 - pág. 81;
2) Bicicletário do Bloco A - R$ 11.441,10 - 1/3 - 05/04/17 - pág. 76;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3) Bicicletário do Bloco A - R$ 10.341,10 - 2/3 - 20/04/17 - pág. 180;
4) Bicicletário do Bloco A - R$ 1.100,00 - 3/3 - 20/04/17 - pág. 180;</t>
        </r>
        <r>
          <rPr>
            <sz val="9"/>
            <color indexed="10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5) Bicicletário do Bloco J - R$ 2.629,59 - 2/3 - 20/04/17 - pág. 174;
6) Bicicletário do Bloco J - R$ 2.550,00 - 3/3 - 24/04/17 - pág. 174.</t>
        </r>
      </text>
    </comment>
    <comment ref="A52" authorId="0" shapeId="0" xr:uid="{A04EB39A-2351-4601-8817-F5442452434B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Diversos (poste na entrada de emergência, cobertura da câmera do Bloco B/A, textura e pintura na fachada do Bloco B, pintura na parede do corredor do Bloco F, 04 ganchos para tampas de ferro).</t>
        </r>
      </text>
    </comment>
    <comment ref="F52" authorId="0" shapeId="0" xr:uid="{979B0C83-936C-4D02-84DB-20AB608F8650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1ª - R$ 4.828,98 - 04/05/17 - pág. 105;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2ª - R$ 4.828,98 - 19/05/17 - pág. 201.</t>
        </r>
      </text>
    </comment>
    <comment ref="F53" authorId="0" shapeId="0" xr:uid="{46ECC35B-6449-41E2-8776-5F386941011E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1ª - R$ 1.255,50 - 22/05/17 - pág. 213;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2ª - R$ 1.255,50 - 01/06/17 - pág. 63.</t>
        </r>
      </text>
    </comment>
    <comment ref="F54" authorId="0" shapeId="0" xr:uid="{85E41F7D-F0F7-4CF1-8F50-BF8FFDCE5A69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1ª - R$ 2.016,00 - 06/06/17 - pág. 79;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2ª - R$ 2.016,00 - 04/07/17 - pág. 116.</t>
        </r>
      </text>
    </comment>
    <comment ref="F55" authorId="0" shapeId="0" xr:uid="{C8ACCFC3-DDA6-4FA1-9F9A-49B07B414AAC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1ª - R$ 5.326,62 - 04/07/17 - pág. 113;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2ª - R$ 5.326,62 - 27/07/17 - pág. 228.</t>
        </r>
      </text>
    </comment>
    <comment ref="F56" authorId="0" shapeId="0" xr:uid="{EF346B8B-B2BD-4C4A-829B-F1FCF2A684F9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1ª - R$ 11.788,14 - 27/07/17 - pág. 232;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2ª - R$ 11.788,14 - 10/08/17 - pág. 173.</t>
        </r>
      </text>
    </comment>
    <comment ref="F57" authorId="0" shapeId="0" xr:uid="{28FAB2D1-604A-4CC8-A2CC-F30CA7759015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31/08/17 - pág. 258</t>
        </r>
      </text>
    </comment>
    <comment ref="F58" authorId="0" shapeId="0" xr:uid="{DA711EE6-357D-43A9-8001-0F7E86841957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1ª - R$ 1.794,00 - 01/08/17 - pág. 91;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2ª - R$ 1.794,00 - 03/08/17 - pág. 107.</t>
        </r>
      </text>
    </comment>
    <comment ref="F59" authorId="0" shapeId="0" xr:uid="{09177A82-75D4-4D52-988F-65EC04E5BD9E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R$ 3.463,90 - 05 rádios - 08/08/17 - pág. 126;</t>
        </r>
        <r>
          <rPr>
            <sz val="9"/>
            <color indexed="10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2) R$ 120,00 - 02 cintos - 21/08/17 - pág. 213;</t>
        </r>
        <r>
          <rPr>
            <sz val="9"/>
            <color indexed="10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3) R$ 6.500,00 - repetidora de sinal - 06/11/17 - pág. 128;</t>
        </r>
        <r>
          <rPr>
            <sz val="9"/>
            <color indexed="10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4) R$ 425,00 - bateria para arepetidora de sinal - 29/11/17 - pág. 232.</t>
        </r>
      </text>
    </comment>
    <comment ref="F60" authorId="0" shapeId="0" xr:uid="{323C7FFC-716F-4EE0-850F-86477AF3E785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1ª - R$ 10.539,36 - 06/09/17 - pág. 122;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2ª - R$ 10.539,36 - 27/09/17 - pág. 224.</t>
        </r>
      </text>
    </comment>
    <comment ref="F61" authorId="0" shapeId="0" xr:uid="{91554C10-6768-44D8-BEC9-273E6DC53288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Bloco J - R$ 6.959,16 - 15/09/17 - pág. 191;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Bloco A - R$ 5.968,56 - 27/09/17 - pág. 228;
Bloco B - R$ 5.968,56 - 27/09/17 - pág. 230;
Bloco C - R$ 3.993,60 - 27/09/17 - pág. 232;
Bloco D - R$ 6.956,04 - 27/09/17 - pág. 234;
Bloco E - R$ 2.004,10 - 27/09/17 - pág. 236;
Bloco F - R$ 1.014,00 - 27/09/17 - pág. 238;
Bloco G - R$ 2.004,10 - 27/09/17 - pág. 240;
Bloco H - R$ 2.004,10 - 27/09/17 - pág. 242;
Bloco I - R$ 5.071,26 - 27/09/17 - pág. 244.</t>
        </r>
      </text>
    </comment>
    <comment ref="F62" authorId="0" shapeId="0" xr:uid="{D0519B2F-A471-4B39-B39A-D966FC103B43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Única Bloco C - R$ 2.449,20 - 15/09/17 - pág. 185;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1ª - Blocos A,D,E,H,I e J - R$ 5.756,40 - 18/09/17 - pág. 193;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2ª - Blocos A,D,E,H,I e J - R$ 5.756,40 - 09/10/17 - pág. 127;
3ª - Blocos B,F,G e H - R$ 2.000,00 - 09/10/17 - pág. 129.</t>
        </r>
      </text>
    </comment>
    <comment ref="F63" authorId="0" shapeId="0" xr:uid="{80CA5AEA-AB0A-4E25-9BDB-D572A6894C58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1 - R$ 7.800,00 (Iluminar) - 11/10/17 - pág. 186;
2 - R$ 3.819,60 (Lona) - 11/10/17 - pág. 184;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3 - R$ 3.900,00 (trator) - 11/10/17 - pág. 194;
4 - R$ 8.160,00 (brita e areia) - 11/10/17 - pág. 196.</t>
        </r>
      </text>
    </comment>
    <comment ref="F64" authorId="0" shapeId="0" xr:uid="{49871DFF-3D52-4B6A-AD5C-EFDBCF72E0DD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1 - R$ 4.200,00 (Iluminar) - 30/10/17 - pág. 245;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2 - R$ 3.098,70 (material) - 27/10/17 - pág. 241;</t>
        </r>
        <r>
          <rPr>
            <sz val="9"/>
            <color indexed="10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3 - R$ 1.996,80 (juntas) - 10/11/17 - pág. 169.</t>
        </r>
      </text>
    </comment>
    <comment ref="F65" authorId="0" shapeId="0" xr:uid="{D7E8B1D3-2BED-4CC1-90B4-57E6C4D32B24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11/10/17 - pág. 188</t>
        </r>
      </text>
    </comment>
    <comment ref="F66" authorId="0" shapeId="0" xr:uid="{20CFDA1A-8AFD-4141-BB6A-2E5AA0BD2348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24/10/17 - pág. 231</t>
        </r>
      </text>
    </comment>
    <comment ref="F67" authorId="0" shapeId="0" xr:uid="{6CFBA7FB-EC54-4855-908D-5BD63F92555C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24/10/17 - pág. 235</t>
        </r>
      </text>
    </comment>
    <comment ref="F68" authorId="0" shapeId="0" xr:uid="{2AA14FA8-23E5-42CE-B797-07FA131F5981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1) R$ 3.201,31 - Bloco F - 27/10/17 - pág. 244</t>
        </r>
      </text>
    </comment>
    <comment ref="F69" authorId="0" shapeId="0" xr:uid="{AF763F0C-5BEA-4916-A57D-6AE0761F7AC7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>1 - R$ 2.682,57 - Bloco E - 10/11/17 - pág. 165;
2 - R$ 2.757,14 - Bloco E - 16/11/17 - pág. 187.</t>
        </r>
      </text>
    </comment>
    <comment ref="F70" authorId="0" shapeId="0" xr:uid="{8E817187-D5E3-4B2C-8CA9-E3A8BD1DD184}">
      <text>
        <r>
          <rPr>
            <b/>
            <sz val="9"/>
            <color indexed="81"/>
            <rFont val="Segoe UI"/>
            <family val="2"/>
          </rPr>
          <t>CLIENTE: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40"/>
            <rFont val="Segoe UI"/>
            <family val="2"/>
          </rPr>
          <t xml:space="preserve"> 24/05/17 - pág. 224.</t>
        </r>
      </text>
    </comment>
  </commentList>
</comments>
</file>

<file path=xl/sharedStrings.xml><?xml version="1.0" encoding="utf-8"?>
<sst xmlns="http://schemas.openxmlformats.org/spreadsheetml/2006/main" count="187" uniqueCount="167">
  <si>
    <t>DESPESAS ORDINÁRIAS MENSAIS</t>
  </si>
  <si>
    <t>Janeiro-2017</t>
  </si>
  <si>
    <t>Fevereiro-2017</t>
  </si>
  <si>
    <t>Março-2017</t>
  </si>
  <si>
    <t>Abril-2017</t>
  </si>
  <si>
    <t>Maio-2017</t>
  </si>
  <si>
    <t>Junho-2017</t>
  </si>
  <si>
    <t>Julho-2017</t>
  </si>
  <si>
    <t>Agosto-2017</t>
  </si>
  <si>
    <t>Setembro-2017</t>
  </si>
  <si>
    <t>Outubro-2017</t>
  </si>
  <si>
    <t>Novembro-2017</t>
  </si>
  <si>
    <t>Dezembro-2017</t>
  </si>
  <si>
    <t>Salários</t>
  </si>
  <si>
    <t>Vale Transporte</t>
  </si>
  <si>
    <t>Vale Refeição (TRIPAR)</t>
  </si>
  <si>
    <t>Honorários + Indenização de transporte (Síndico)</t>
  </si>
  <si>
    <t>Honorários (Subsíndico)</t>
  </si>
  <si>
    <t>CEB (10 Prédios)</t>
  </si>
  <si>
    <t>CAESB (Água e esgoto dos 10 Prédios)</t>
  </si>
  <si>
    <t>Impostos (FGTS - 115)</t>
  </si>
  <si>
    <t>Cestas Básicas para os funcionários (02 + 01 + 13 + 02 + 06 = 24)</t>
  </si>
  <si>
    <t>Taxa de condomínio (Subsíndico / Conselheiros / 09 x 247,41 / 277,41)</t>
  </si>
  <si>
    <t>Contabilidade (Premium)</t>
  </si>
  <si>
    <t>Sandel (Hospital)</t>
  </si>
  <si>
    <r>
      <t>Manutenção das Bom</t>
    </r>
    <r>
      <rPr>
        <sz val="11"/>
        <rFont val="Calibri"/>
        <family val="2"/>
        <scheme val="minor"/>
      </rPr>
      <t>bas das caixas d'água, do esgoto e dos hidrantes  (Eletrotec)</t>
    </r>
  </si>
  <si>
    <t>Manutenção: interfones, CFTV, controle de acesso e antenas coletivas (CDA)</t>
  </si>
  <si>
    <t>Manutenção de Interfones (CLK/Joselito/CDA)</t>
  </si>
  <si>
    <t>Telefone Fixo (Brasil Telecon / OI)</t>
  </si>
  <si>
    <r>
      <t xml:space="preserve">Nextel (Linha e </t>
    </r>
    <r>
      <rPr>
        <sz val="11"/>
        <color rgb="FFFF0000"/>
        <rFont val="Calibri"/>
        <family val="2"/>
        <scheme val="minor"/>
      </rPr>
      <t>06</t>
    </r>
    <r>
      <rPr>
        <sz val="11"/>
        <color theme="1"/>
        <rFont val="Calibri"/>
        <family val="2"/>
        <scheme val="minor"/>
      </rPr>
      <t xml:space="preserve"> rádios)</t>
    </r>
  </si>
  <si>
    <t>Site (IBS TECNOLOGIA)</t>
  </si>
  <si>
    <t xml:space="preserve"> Honorários da Consultoria Jurídica (Dr. Dáison)</t>
  </si>
  <si>
    <t>Mensalidade do SEICON (Sind. dos Trab. em Imob. e Cond. do DF)</t>
  </si>
  <si>
    <t>Contribuição de Inclusão Social do SEICON (Sind. dos Trab. em Imob. e Cond. do DF)</t>
  </si>
  <si>
    <t>Telefone CHIP Movel (OI)</t>
  </si>
  <si>
    <t>Exactus Software</t>
  </si>
  <si>
    <t>Impostos (DARF - IRRF - 0561)</t>
  </si>
  <si>
    <t>Impostos (DARF - elevadores - 5952)</t>
  </si>
  <si>
    <t>Impostos (GPS /INSS - 2100)</t>
  </si>
  <si>
    <t>TIM (Linha e 2 celulares)</t>
  </si>
  <si>
    <t>Impostos (DARF - PIS S/ FOLHA - 8301)</t>
  </si>
  <si>
    <t>Elevadores 10 prédios (Atlas)</t>
  </si>
  <si>
    <t>Gás (10 prédios)</t>
  </si>
  <si>
    <t>Jardinagem</t>
  </si>
  <si>
    <t>Limpeza</t>
  </si>
  <si>
    <t>Material de Escritório (xérox, toner, tinta impressoras e etc)</t>
  </si>
  <si>
    <t>Material Elétrico / Hidráulico</t>
  </si>
  <si>
    <t>Maquinário, Ferramentas, Equipamentos, Manutenções e Reparos Extraordinários</t>
  </si>
  <si>
    <t>Diversos (Custas Judiciais, Custas Cartóriais, Multas, Medicamentos e Comemorações)</t>
  </si>
  <si>
    <t xml:space="preserve">TOTAL = </t>
  </si>
  <si>
    <t>DESPESAS ORDINÁRIAS ANUAIS</t>
  </si>
  <si>
    <t>13º dos Empregados (Anual - pode ser dividido em duas parcelas)</t>
  </si>
  <si>
    <t>Cesta de Natal e Chester/Peru ou Lombo (Anual)</t>
  </si>
  <si>
    <t>Contribuição Sindical Urbana Patronal - Sindicondomínios - 10 Blocos - (Anual)</t>
  </si>
  <si>
    <t>Contribuição Sindical Urbana Laboral - SEICON (Anual)</t>
  </si>
  <si>
    <t>13º da Contabilidade Premium (Anual - dividido em duas parcelas)</t>
  </si>
  <si>
    <t>GPS - 13º salário dos empregados (Anual)</t>
  </si>
  <si>
    <t>Site - Domínio (Anual)</t>
  </si>
  <si>
    <t>Seguro dos 10 Edifícios (Anual)</t>
  </si>
  <si>
    <t>Seguro de vida e acidentes pessoais coletivos - 24 funcionários e Síndico (Anual)</t>
  </si>
  <si>
    <t>Cetificado Digial (a cada Dois Anos)</t>
  </si>
  <si>
    <t>Anti Vírus dos Computadores (Anual)</t>
  </si>
  <si>
    <t>Contribuição Assistencial (Funcionários - Semestral) - desconta do salário</t>
  </si>
  <si>
    <t>Mensal =</t>
  </si>
  <si>
    <t>=</t>
  </si>
  <si>
    <t>MANUTENÇÕES/DESPESAS PERIÓDICAS SEMESTRAIS E ANUAIS</t>
  </si>
  <si>
    <t>Limpeza das caixas d'água (Anual)</t>
  </si>
  <si>
    <t>Teste de estanqueidade (Anual)</t>
  </si>
  <si>
    <t>Recarga de Extintores e Teste nas Mangueiras de Incêndio (Anual)</t>
  </si>
  <si>
    <t>SPDA - Para Raios (Anual)</t>
  </si>
  <si>
    <t>Dedetização / Desratização (Anual)</t>
  </si>
  <si>
    <t>Limpeza das Caixas de Gordura e das Colunas de Gordura (Anual)</t>
  </si>
  <si>
    <t>Telhados (Semestral)</t>
  </si>
  <si>
    <t>Uniformes, fardas e calçados dos 24 funcionários (Anual)</t>
  </si>
  <si>
    <t>Filtros de água prediais centrais (Semestral)</t>
  </si>
  <si>
    <t>Troca dos Refis dos Filtros de água Adm, Portaria e Sala Reunião (Anual)</t>
  </si>
  <si>
    <t>Lajes das coberturas dos Edifícios - Impermeabilização (Bienal)</t>
  </si>
  <si>
    <t>Impressoras Brother e Epson (Anual)</t>
  </si>
  <si>
    <t>OBRAS E MELHORIAS REALIZADAS</t>
  </si>
  <si>
    <t>Soma 2015/2016</t>
  </si>
  <si>
    <t>Soma 2015 a 2017</t>
  </si>
  <si>
    <t>Pergolado e Assessórios</t>
  </si>
  <si>
    <t>Cilindros de Gás (Instalação durante a construção do novo ramal do sistema de gás encanado)</t>
  </si>
  <si>
    <t>Gás encanado (Troca de Válvulas e mangueiras)</t>
  </si>
  <si>
    <t>Interfones (Instalação do novo sistema e proteção com fusíveis/relês)</t>
  </si>
  <si>
    <t>Entrada de emergência / novas vagas</t>
  </si>
  <si>
    <t>Sala de Descanço do Bloco H (Aparelhamento)</t>
  </si>
  <si>
    <t>Hidrante do Bloco A (Conserto do vazamento) e Troca/Reparo dos registros e bombas do sistema de hidrantes dos Blocos</t>
  </si>
  <si>
    <t>Caixas d'água (Tampas de alumínio para os 30 reservatórios)</t>
  </si>
  <si>
    <t>Estrutura metálica e policarbonato na cobertura dos Blocos (Instalação)</t>
  </si>
  <si>
    <t>Bloco C - Incêndio (Reforma)</t>
  </si>
  <si>
    <t>Relógio do Ponto</t>
  </si>
  <si>
    <t>Reforma das Escadas dos Jardins, Infiltrações nos Bloco, Pinturas diversas, Impermeabilização Cobertura Bloco G, ETC</t>
  </si>
  <si>
    <t>Fachadas do Edifícios (Impermeabilização)</t>
  </si>
  <si>
    <t>Gás encanado (Instalação do novo ramal principal)</t>
  </si>
  <si>
    <t>Caixas d'água (Impermeabilização dos reservatórios / tratamento de infiltrações)</t>
  </si>
  <si>
    <t>Guarita (Reforma: Infiltração, calçada, fiação, Pintura, vazamento e do Canteiro Central na entrada do Condomínio / Todo)</t>
  </si>
  <si>
    <t>ADM (Aparelhamento: Rede local, Computadores, Móveis, Filtro, Equipamento de som, Ferramentas e etc)</t>
  </si>
  <si>
    <t>Coberturas dos Blocos E, F, G, H, I e J (Impermeabilização)</t>
  </si>
  <si>
    <t>Telhados dos Blocos F, G, H, I e J (Reparo)</t>
  </si>
  <si>
    <t>Telhados do Bloco E (Reparo e Reposicionamento)</t>
  </si>
  <si>
    <t>Telhados  e Coberturas dos Blocos Blocos A, B, C e D (Reparo e Impermeabilização)</t>
  </si>
  <si>
    <t>Telhas de Amitanto (adendo aos contratos iniciais de todos os blocos - telhas excedentes às vistorias iniciais)</t>
  </si>
  <si>
    <t>ADM (Reforma)</t>
  </si>
  <si>
    <t>Vagas 08 e 09 - Bloco A (Recuo)</t>
  </si>
  <si>
    <t>Postes laterais com Espelhos (realocação) e Pintura de faixas de estacionamento</t>
  </si>
  <si>
    <t>Calçadas no final do condomínio - Bloco J (Recuo)</t>
  </si>
  <si>
    <t>Estantes de metal para os livros no Hall dos elevadores</t>
  </si>
  <si>
    <t>Torneiras nos Jardins Suspensos (instalação)</t>
  </si>
  <si>
    <t>Colocação de pó de brita no pavimento; limpeza de calhas, casas de bomba e recalques; Pintura das Tampas dos Alçapões</t>
  </si>
  <si>
    <t>Pés para os collers dos ares condicionados (compra dos pés e mão-de-obra de instalação)</t>
  </si>
  <si>
    <t>Áreas Externas - vagas deficientes, jargins, muros e garagens (Pintura)</t>
  </si>
  <si>
    <t>Infiltrações em algumas Paredes Internas nos Andares dos Blocos (Reparo)</t>
  </si>
  <si>
    <t>Rodapés de ardósia das garagens (Reparo), Alçapões Bloco A e B (Reparo e Pintura), Limpeza das Casas de Bombas</t>
  </si>
  <si>
    <t>Esgoto - caixa na saída do condomínio</t>
  </si>
  <si>
    <t>Luzes de Emergência</t>
  </si>
  <si>
    <t>Auditoria</t>
  </si>
  <si>
    <t>Jardins Suspensos (Reparo em infiltrações)</t>
  </si>
  <si>
    <t>Placas de Identificação dos Blocos (Revitalização)</t>
  </si>
  <si>
    <t>Cadeados / fechaduras / chaves (unificações)</t>
  </si>
  <si>
    <t>Sala de Reuniões - Bloco C (Reforma)</t>
  </si>
  <si>
    <t>ADM (infiltração no teto) / Sala de Reuniões (infiltração na parede) / Cerâmicas dos Edifícios (subistituição das danificadas)</t>
  </si>
  <si>
    <t>Juntas dos pisos nos andares dos Blocos (Subistituição)</t>
  </si>
  <si>
    <t>Arquiteta contratada para regularizar as alterações estruturais do condomínio (Metrópole - Patrícia)</t>
  </si>
  <si>
    <t>SPDA - Para raios</t>
  </si>
  <si>
    <t>Casas de Máquina e das Casas de Bomba F, G, H e J - Lajes, Rufos e Policarbonato F e G (Impermeabilização)</t>
  </si>
  <si>
    <t>CFTV</t>
  </si>
  <si>
    <t>Sala CFTV e INTERFONES no Bloco F (Reforma e aparelhamento)</t>
  </si>
  <si>
    <t>Bombeiros (Placas Fotoluminescentes Certificadas, válvulas, bombas, etc)</t>
  </si>
  <si>
    <t>Trilho do portão da saída e Levantamento do meio fio da saída</t>
  </si>
  <si>
    <t>Bicicletários do Bloco J e A</t>
  </si>
  <si>
    <t>Trilhos dos portões das entradas, Pintura da grade e Diversos</t>
  </si>
  <si>
    <t>Águas Pluviais (reparo em ralos dos Blocos C, E e G)</t>
  </si>
  <si>
    <t>Placas Diversas</t>
  </si>
  <si>
    <t>Tampas e trancas das caixas d'água e Trancas dos DJ's</t>
  </si>
  <si>
    <t>Jardins Suspensos (Revitalização da Pintura), Remoção dos abrigos de gás (B ao I) e Reparo dos furos nas vigas (gás)</t>
  </si>
  <si>
    <t>Fita antiderrapante nos degraus dos jardins suspensos e nas escadas externas dos Blocos A e J</t>
  </si>
  <si>
    <t>Cerca de Proteção no final do condomínio (reparo)</t>
  </si>
  <si>
    <t>Rádios Motorola RVA 50 (05 unidades / cintos / repetidora de sinal)</t>
  </si>
  <si>
    <t>Piche nas caixas de gordura/sabão/passagem de esgoto (Todos os Blocos - 163 caixas)</t>
  </si>
  <si>
    <t>Impermeabilização e Piche nas caixas de gordura/sabão/passagem de esgoto (40 caixas dos Blocos A,B,C,D,E,F,G,H,I e J)</t>
  </si>
  <si>
    <t>Tubulações dos ares condicionados e rufos (coberturas)</t>
  </si>
  <si>
    <t>Muro da Mesquita (asseio, veneno, lona, areia e brita)</t>
  </si>
  <si>
    <t>Muro da Mesquita (impermeabilização do lado da Mesquita)</t>
  </si>
  <si>
    <t>Portão de Saída (mureta de proteção do trilho do portão)</t>
  </si>
  <si>
    <t>Copa (filtro)</t>
  </si>
  <si>
    <t>Muro da Mesquita (colocação de concertina)</t>
  </si>
  <si>
    <t>Tapetes para os Blocos</t>
  </si>
  <si>
    <t>Jardins Suspensos (reparo em infiltrações nos Blocos "E" e "F")</t>
  </si>
  <si>
    <t>Válvulas de retenção para evitar pressões excessivas nos filtros centrais dos Blocos (10)</t>
  </si>
  <si>
    <t>SOMATÓRIA DOS TOTAIS DE TODOS OS ANOS =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</si>
  <si>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</si>
  <si>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</si>
  <si>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</si>
  <si>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</si>
  <si>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</si>
  <si>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</si>
  <si>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</si>
  <si>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</si>
  <si>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</si>
  <si>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</si>
  <si>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</si>
  <si>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</si>
  <si>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</si>
  <si>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</si>
  <si>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Taxa Condominial</t>
  </si>
  <si>
    <t>Total das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</si>
</sst>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  <numFmt numFmtId="165" formatCode="_-&quot;R$&quot;\ * #,##0.000_-;\-&quot;R$&quot;\ * #,##0.000_-;_-&quot;R$&quot;\ * &quot;-&quot;??_-;_-@_-"/>
    <numFmt numFmtId="166" formatCode="_-[$R$-416]\ * #,##0.00_-;\-[$R$-416]\ * #,##0.00_-;_-[$R$-416]\ 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9"/>
      <color indexed="40"/>
      <name val="Segoe UI"/>
      <family val="2"/>
    </font>
    <font>
      <sz val="9"/>
      <color indexed="50"/>
      <name val="Segoe UI"/>
      <family val="2"/>
    </font>
    <font>
      <b/>
      <sz val="9"/>
      <color indexed="81"/>
      <name val="Segoe UI"/>
      <charset val="1"/>
    </font>
    <font>
      <sz val="9"/>
      <color indexed="81"/>
      <name val="Segoe UI"/>
      <charset val="1"/>
    </font>
    <font>
      <sz val="9"/>
      <color indexed="10"/>
      <name val="Segoe UI"/>
      <family val="2"/>
    </font>
    <font>
      <sz val="11"/>
      <color rgb="FF92D05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52"/>
      <name val="Segoe UI"/>
      <family val="2"/>
    </font>
    <font>
      <b/>
      <sz val="9"/>
      <color indexed="48"/>
      <name val="Segoe UI"/>
      <family val="2"/>
    </font>
    <font>
      <b/>
      <i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0" xfId="0" applyFont="1"/>
    <xf numFmtId="164" fontId="7" fillId="0" borderId="0" xfId="0" applyNumberFormat="1" applyFont="1" applyAlignment="1">
      <alignment horizontal="left"/>
    </xf>
    <xf numFmtId="164" fontId="4" fillId="2" borderId="0" xfId="0" applyNumberFormat="1" applyFont="1" applyFill="1"/>
    <xf numFmtId="164" fontId="0" fillId="0" borderId="0" xfId="0" applyNumberFormat="1"/>
    <xf numFmtId="164" fontId="4" fillId="0" borderId="0" xfId="0" applyNumberFormat="1" applyFont="1" applyFill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5" fillId="0" borderId="0" xfId="0" applyNumberFormat="1" applyFont="1" applyFill="1" applyAlignment="1">
      <alignment horizontal="left"/>
    </xf>
    <xf numFmtId="164" fontId="15" fillId="0" borderId="0" xfId="0" applyNumberFormat="1" applyFont="1" applyFill="1" applyAlignment="1">
      <alignment horizontal="left"/>
    </xf>
    <xf numFmtId="164" fontId="18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164" fontId="0" fillId="2" borderId="0" xfId="0" applyNumberFormat="1" applyFill="1" applyAlignment="1">
      <alignment horizontal="left"/>
    </xf>
    <xf numFmtId="165" fontId="6" fillId="0" borderId="0" xfId="1" applyNumberFormat="1" applyFont="1" applyFill="1"/>
    <xf numFmtId="165" fontId="16" fillId="0" borderId="0" xfId="1" applyNumberFormat="1" applyFont="1" applyFill="1"/>
    <xf numFmtId="165" fontId="5" fillId="0" borderId="0" xfId="1" applyNumberFormat="1" applyFont="1" applyFill="1"/>
    <xf numFmtId="165" fontId="17" fillId="0" borderId="0" xfId="1" applyNumberFormat="1" applyFont="1" applyFill="1"/>
    <xf numFmtId="0" fontId="0" fillId="0" borderId="0" xfId="0" applyAlignment="1"/>
    <xf numFmtId="164" fontId="0" fillId="0" borderId="0" xfId="1" applyNumberFormat="1" applyFont="1" applyAlignment="1">
      <alignment horizontal="left"/>
    </xf>
    <xf numFmtId="164" fontId="0" fillId="0" borderId="0" xfId="0" applyNumberFormat="1" applyFill="1" applyAlignment="1">
      <alignment horizontal="left"/>
    </xf>
    <xf numFmtId="0" fontId="0" fillId="0" borderId="0" xfId="0" applyFill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0" borderId="0" xfId="0" applyFont="1"/>
    <xf numFmtId="166" fontId="22" fillId="0" borderId="0" xfId="0" applyNumberFormat="1" applyFont="1"/>
    <xf numFmtId="166" fontId="22" fillId="3" borderId="0" xfId="0" applyNumberFormat="1" applyFont="1" applyFill="1" applyAlignment="1">
      <alignment horizontal="center"/>
    </xf>
    <xf numFmtId="166" fontId="5" fillId="0" borderId="0" xfId="0" applyNumberFormat="1" applyFont="1"/>
    <xf numFmtId="0" fontId="5" fillId="3" borderId="0" xfId="0" applyFont="1" applyFill="1"/>
    <xf numFmtId="166" fontId="22" fillId="0" borderId="0" xfId="0" applyNumberFormat="1" applyFont="1" applyAlignment="1">
      <alignment horizontal="center"/>
    </xf>
    <xf numFmtId="166" fontId="5" fillId="3" borderId="0" xfId="0" applyNumberFormat="1" applyFont="1" applyFill="1"/>
    <xf numFmtId="8" fontId="0" fillId="0" borderId="0" xfId="0" applyNumberFormat="1"/>
    <xf numFmtId="0" fontId="6" fillId="0" borderId="0" xfId="0" applyFont="1" applyAlignment="1">
      <alignment horizontal="right"/>
    </xf>
    <xf numFmtId="166" fontId="5" fillId="2" borderId="0" xfId="0" applyNumberFormat="1" applyFont="1" applyFill="1"/>
    <xf numFmtId="166" fontId="6" fillId="2" borderId="0" xfId="0" applyNumberFormat="1" applyFont="1" applyFill="1"/>
    <xf numFmtId="0" fontId="22" fillId="0" borderId="0" xfId="0" applyFont="1"/>
    <xf numFmtId="0" fontId="22" fillId="0" borderId="0" xfId="0" applyFont="1" applyFill="1" applyAlignment="1">
      <alignment horizontal="center"/>
    </xf>
    <xf numFmtId="0" fontId="0" fillId="0" borderId="0" xfId="0" applyFont="1"/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166" fontId="24" fillId="0" borderId="2" xfId="1" applyNumberFormat="1" applyFont="1" applyBorder="1" applyAlignment="1">
      <alignment horizontal="center" vertical="center"/>
    </xf>
    <xf numFmtId="166" fontId="25" fillId="0" borderId="2" xfId="1" applyNumberFormat="1" applyFont="1" applyBorder="1" applyAlignment="1">
      <alignment horizontal="center" vertical="center"/>
    </xf>
    <xf numFmtId="44" fontId="24" fillId="0" borderId="2" xfId="1" applyNumberFormat="1" applyFont="1" applyBorder="1" applyAlignment="1">
      <alignment horizontal="center" vertical="center"/>
    </xf>
    <xf numFmtId="166" fontId="25" fillId="0" borderId="2" xfId="0" applyNumberFormat="1" applyFont="1" applyBorder="1" applyAlignment="1">
      <alignment horizontal="center" vertical="center" wrapText="1"/>
    </xf>
    <xf numFmtId="44" fontId="24" fillId="0" borderId="2" xfId="1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877BE-15C3-4DF3-974C-C33D249DCD3A}">
  <sheetPr>
    <pageSetUpPr fitToPage="1"/>
  </sheetPr>
  <dimension ref="A1:S45"/>
  <sheetViews>
    <sheetView tabSelected="1" workbookViewId="0">
      <pane xSplit="5" ySplit="1" topLeftCell="F20" activePane="bottomRight" state="frozen"/>
      <selection pane="topRight" activeCell="F1" sqref="F1"/>
      <selection pane="bottomLeft" activeCell="A2" sqref="A2"/>
      <selection pane="bottomRight" activeCell="I38" sqref="I38"/>
    </sheetView>
  </sheetViews>
  <sheetFormatPr defaultRowHeight="15" x14ac:dyDescent="0.25"/>
  <cols>
    <col min="5" max="5" width="33.85546875" customWidth="1"/>
    <col min="6" max="6" width="12.7109375" style="4" customWidth="1"/>
    <col min="7" max="7" width="13.7109375" style="4" customWidth="1"/>
    <col min="8" max="8" width="13.28515625" style="4" customWidth="1"/>
    <col min="9" max="9" width="13.5703125" style="4" customWidth="1"/>
    <col min="10" max="10" width="13.28515625" style="4" customWidth="1"/>
    <col min="11" max="11" width="12.7109375" style="4" customWidth="1"/>
    <col min="12" max="12" width="12.85546875" style="4" customWidth="1"/>
    <col min="13" max="13" width="13" style="4" customWidth="1"/>
    <col min="14" max="15" width="14" style="4" customWidth="1"/>
    <col min="16" max="16" width="15.28515625" style="4" customWidth="1"/>
    <col min="17" max="17" width="14.85546875" style="4" customWidth="1"/>
    <col min="18" max="18" width="14.140625" style="4" customWidth="1"/>
    <col min="19" max="19" width="14.7109375" bestFit="1" customWidth="1"/>
  </cols>
  <sheetData>
    <row r="1" spans="1:18" x14ac:dyDescent="0.25">
      <c r="A1" s="54" t="s">
        <v>0</v>
      </c>
      <c r="B1" s="54"/>
      <c r="C1" s="54"/>
      <c r="D1" s="54"/>
      <c r="E1" s="54"/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2"/>
    </row>
    <row r="2" spans="1:18" x14ac:dyDescent="0.25">
      <c r="A2" s="52" t="s">
        <v>13</v>
      </c>
      <c r="B2" s="52"/>
      <c r="C2" s="52"/>
      <c r="D2" s="52"/>
      <c r="E2" s="52"/>
      <c r="F2" s="3">
        <v>29980.3</v>
      </c>
      <c r="G2" s="3">
        <v>31062.85</v>
      </c>
      <c r="H2" s="3">
        <v>27973.97</v>
      </c>
      <c r="I2" s="3">
        <v>33534.620000000003</v>
      </c>
      <c r="J2" s="3">
        <v>31467.25</v>
      </c>
      <c r="K2" s="3">
        <v>30288.7</v>
      </c>
      <c r="L2" s="3">
        <v>31691.51</v>
      </c>
      <c r="M2" s="3">
        <v>31622.52</v>
      </c>
      <c r="N2" s="3">
        <v>29052.35</v>
      </c>
      <c r="O2" s="3">
        <v>30256.19</v>
      </c>
      <c r="P2" s="3">
        <v>31481.4</v>
      </c>
      <c r="Q2" s="3">
        <v>32897.25</v>
      </c>
    </row>
    <row r="3" spans="1:18" x14ac:dyDescent="0.25">
      <c r="A3" s="52" t="s">
        <v>14</v>
      </c>
      <c r="B3" s="52"/>
      <c r="C3" s="52"/>
      <c r="D3" s="52"/>
      <c r="E3" s="52"/>
      <c r="F3" s="3">
        <v>4577.2</v>
      </c>
      <c r="G3" s="3">
        <v>4242.8</v>
      </c>
      <c r="H3" s="3">
        <v>4715</v>
      </c>
      <c r="I3" s="3">
        <v>4651.8</v>
      </c>
      <c r="J3" s="3">
        <v>5235.1000000000004</v>
      </c>
      <c r="K3" s="3">
        <v>4388.3999999999996</v>
      </c>
      <c r="L3" s="3">
        <v>4901.8999999999996</v>
      </c>
      <c r="M3" s="3">
        <v>4521.8999999999996</v>
      </c>
      <c r="N3" s="3">
        <v>4219</v>
      </c>
      <c r="O3" s="3">
        <v>4780.3999999999996</v>
      </c>
      <c r="P3" s="3">
        <v>4513.2</v>
      </c>
      <c r="Q3" s="3">
        <v>4869</v>
      </c>
    </row>
    <row r="4" spans="1:18" x14ac:dyDescent="0.25">
      <c r="A4" s="52" t="s">
        <v>15</v>
      </c>
      <c r="B4" s="52"/>
      <c r="C4" s="52"/>
      <c r="D4" s="52"/>
      <c r="E4" s="52"/>
      <c r="F4" s="3">
        <v>16037.79</v>
      </c>
      <c r="G4" s="3">
        <v>13838.52</v>
      </c>
      <c r="H4" s="3">
        <v>15801.95</v>
      </c>
      <c r="I4" s="3">
        <v>16210</v>
      </c>
      <c r="J4" s="3">
        <v>15407.99</v>
      </c>
      <c r="K4" s="3">
        <v>14844.97</v>
      </c>
      <c r="L4" s="3">
        <v>16586.22</v>
      </c>
      <c r="M4" s="3">
        <v>15331.8</v>
      </c>
      <c r="N4" s="3">
        <v>14077.38</v>
      </c>
      <c r="O4" s="3">
        <v>16133.24</v>
      </c>
      <c r="P4" s="3">
        <v>15197.92</v>
      </c>
      <c r="Q4" s="3">
        <v>16312.96</v>
      </c>
    </row>
    <row r="5" spans="1:18" x14ac:dyDescent="0.25">
      <c r="A5" s="52" t="s">
        <v>16</v>
      </c>
      <c r="B5" s="52"/>
      <c r="C5" s="52"/>
      <c r="D5" s="52"/>
      <c r="E5" s="52"/>
      <c r="F5" s="3">
        <v>6170</v>
      </c>
      <c r="G5" s="3">
        <v>6170</v>
      </c>
      <c r="H5" s="3">
        <v>6472.83</v>
      </c>
      <c r="I5" s="3">
        <v>6472.83</v>
      </c>
      <c r="J5" s="3">
        <v>6872</v>
      </c>
      <c r="K5" s="3">
        <v>6872</v>
      </c>
      <c r="L5" s="3">
        <v>6872</v>
      </c>
      <c r="M5" s="3">
        <v>6872</v>
      </c>
      <c r="N5" s="3">
        <v>6872</v>
      </c>
      <c r="O5" s="3">
        <v>6872</v>
      </c>
      <c r="P5" s="3">
        <v>6872</v>
      </c>
      <c r="Q5" s="3">
        <v>6872</v>
      </c>
    </row>
    <row r="6" spans="1:18" x14ac:dyDescent="0.25">
      <c r="A6" s="52" t="s">
        <v>17</v>
      </c>
      <c r="B6" s="52"/>
      <c r="C6" s="52"/>
      <c r="D6" s="52"/>
      <c r="E6" s="52"/>
      <c r="F6" s="3">
        <v>1500</v>
      </c>
      <c r="G6" s="3">
        <v>1500</v>
      </c>
      <c r="H6" s="3">
        <v>1541.15</v>
      </c>
      <c r="I6" s="3">
        <v>1541.15</v>
      </c>
      <c r="J6" s="3">
        <v>1541.15</v>
      </c>
      <c r="K6" s="3">
        <v>1541.15</v>
      </c>
      <c r="L6" s="3">
        <v>1541.15</v>
      </c>
      <c r="M6" s="3">
        <v>1541.15</v>
      </c>
      <c r="N6" s="3">
        <v>1541.15</v>
      </c>
      <c r="O6" s="3">
        <v>1541.15</v>
      </c>
      <c r="P6" s="3">
        <v>1541.15</v>
      </c>
      <c r="Q6" s="3">
        <v>1541.15</v>
      </c>
    </row>
    <row r="7" spans="1:18" x14ac:dyDescent="0.25">
      <c r="A7" s="52" t="s">
        <v>18</v>
      </c>
      <c r="B7" s="52"/>
      <c r="C7" s="52"/>
      <c r="D7" s="52"/>
      <c r="E7" s="52"/>
      <c r="F7" s="3">
        <v>8126.43</v>
      </c>
      <c r="G7" s="3">
        <v>6964.33</v>
      </c>
      <c r="H7" s="3">
        <v>6897.58</v>
      </c>
      <c r="I7" s="3">
        <v>7630.74</v>
      </c>
      <c r="J7" s="3">
        <v>7238.96</v>
      </c>
      <c r="K7" s="3">
        <v>7508.35</v>
      </c>
      <c r="L7" s="3">
        <v>7977.32</v>
      </c>
      <c r="M7" s="3">
        <v>6684.46</v>
      </c>
      <c r="N7" s="3">
        <v>7201.84</v>
      </c>
      <c r="O7" s="3">
        <v>7790.69</v>
      </c>
      <c r="P7" s="3">
        <v>7121.46</v>
      </c>
      <c r="Q7" s="3">
        <v>7692.09</v>
      </c>
    </row>
    <row r="8" spans="1:18" x14ac:dyDescent="0.25">
      <c r="A8" s="52" t="s">
        <v>19</v>
      </c>
      <c r="B8" s="52"/>
      <c r="C8" s="52"/>
      <c r="D8" s="52"/>
      <c r="E8" s="52"/>
      <c r="F8" s="3">
        <v>37170.06</v>
      </c>
      <c r="G8" s="3">
        <v>37752</v>
      </c>
      <c r="H8" s="3">
        <v>37752</v>
      </c>
      <c r="I8" s="3">
        <v>37752</v>
      </c>
      <c r="J8" s="3">
        <v>37752</v>
      </c>
      <c r="K8" s="3">
        <v>37752</v>
      </c>
      <c r="L8" s="3">
        <v>38412</v>
      </c>
      <c r="M8" s="3">
        <v>38940</v>
      </c>
      <c r="N8" s="3">
        <v>38940</v>
      </c>
      <c r="O8" s="3">
        <v>38940</v>
      </c>
      <c r="P8" s="3">
        <v>38940</v>
      </c>
      <c r="Q8" s="3">
        <v>38940</v>
      </c>
    </row>
    <row r="9" spans="1:18" x14ac:dyDescent="0.25">
      <c r="A9" s="52" t="s">
        <v>20</v>
      </c>
      <c r="B9" s="52"/>
      <c r="C9" s="52"/>
      <c r="D9" s="52"/>
      <c r="E9" s="52"/>
      <c r="F9" s="3">
        <v>2909.52</v>
      </c>
      <c r="G9" s="3">
        <v>3023.02</v>
      </c>
      <c r="H9" s="3">
        <v>2891.42</v>
      </c>
      <c r="I9" s="3">
        <v>3493.03</v>
      </c>
      <c r="J9" s="3">
        <v>3181.08</v>
      </c>
      <c r="K9" s="3">
        <v>3184.39</v>
      </c>
      <c r="L9" s="3">
        <v>6228.11</v>
      </c>
      <c r="M9" s="3">
        <v>0</v>
      </c>
      <c r="N9" s="3">
        <v>3092.02</v>
      </c>
      <c r="O9" s="3">
        <v>3187.71</v>
      </c>
      <c r="P9" s="3">
        <v>3173.54</v>
      </c>
      <c r="Q9" s="3">
        <v>6295.82</v>
      </c>
    </row>
    <row r="10" spans="1:18" x14ac:dyDescent="0.25">
      <c r="A10" s="52" t="s">
        <v>21</v>
      </c>
      <c r="B10" s="52"/>
      <c r="C10" s="52"/>
      <c r="D10" s="52"/>
      <c r="E10" s="52"/>
      <c r="F10" s="3">
        <v>1344</v>
      </c>
      <c r="G10" s="3">
        <v>1400</v>
      </c>
      <c r="H10" s="3">
        <v>1318.8</v>
      </c>
      <c r="I10" s="3">
        <v>1318.8</v>
      </c>
      <c r="J10" s="3">
        <v>1318.8</v>
      </c>
      <c r="K10" s="3">
        <v>1318.8</v>
      </c>
      <c r="L10" s="3">
        <v>1318.8</v>
      </c>
      <c r="M10" s="3">
        <v>1318.8</v>
      </c>
      <c r="N10" s="3">
        <v>1318.8</v>
      </c>
      <c r="O10" s="3">
        <v>1318.8</v>
      </c>
      <c r="P10" s="3">
        <v>1318.8</v>
      </c>
      <c r="Q10" s="3">
        <v>1318.8</v>
      </c>
    </row>
    <row r="11" spans="1:18" x14ac:dyDescent="0.25">
      <c r="A11" s="52" t="s">
        <v>22</v>
      </c>
      <c r="B11" s="52"/>
      <c r="C11" s="52"/>
      <c r="D11" s="52"/>
      <c r="E11" s="52"/>
      <c r="F11" s="3">
        <v>2226.69</v>
      </c>
      <c r="G11" s="3">
        <v>2219.2800000000002</v>
      </c>
      <c r="H11" s="3">
        <v>2219.2800000000002</v>
      </c>
      <c r="I11" s="3">
        <v>2219.2800000000002</v>
      </c>
      <c r="J11" s="3">
        <v>2219.2800000000002</v>
      </c>
      <c r="K11" s="3">
        <v>2496.6</v>
      </c>
      <c r="L11" s="3">
        <v>2496.6</v>
      </c>
      <c r="M11" s="3">
        <v>2496.6</v>
      </c>
      <c r="N11" s="3">
        <v>2496.6</v>
      </c>
      <c r="O11" s="3">
        <v>2496.6</v>
      </c>
      <c r="P11" s="3">
        <v>2496.6</v>
      </c>
      <c r="Q11" s="3">
        <v>2496.6</v>
      </c>
    </row>
    <row r="12" spans="1:18" x14ac:dyDescent="0.25">
      <c r="A12" s="52" t="s">
        <v>23</v>
      </c>
      <c r="B12" s="52"/>
      <c r="C12" s="52"/>
      <c r="D12" s="52"/>
      <c r="E12" s="52"/>
      <c r="F12" s="3">
        <v>4809.66</v>
      </c>
      <c r="G12" s="3">
        <v>5121.1499999999996</v>
      </c>
      <c r="H12" s="3">
        <v>5121.1499999999996</v>
      </c>
      <c r="I12" s="3">
        <v>5031.03</v>
      </c>
      <c r="J12" s="3">
        <v>5166.21</v>
      </c>
      <c r="K12" s="3">
        <v>5121.1499999999996</v>
      </c>
      <c r="L12" s="3">
        <v>5121.1499999999996</v>
      </c>
      <c r="M12" s="3">
        <v>5121.1499999999996</v>
      </c>
      <c r="N12" s="3">
        <v>5136.09</v>
      </c>
      <c r="O12" s="3">
        <v>5102.09</v>
      </c>
      <c r="P12" s="3">
        <v>5109.03</v>
      </c>
      <c r="Q12" s="3">
        <v>5084.09</v>
      </c>
    </row>
    <row r="13" spans="1:18" x14ac:dyDescent="0.25">
      <c r="A13" s="52" t="s">
        <v>24</v>
      </c>
      <c r="B13" s="52"/>
      <c r="C13" s="52"/>
      <c r="D13" s="52"/>
      <c r="E13" s="52"/>
      <c r="F13" s="3">
        <v>693</v>
      </c>
      <c r="G13" s="3">
        <v>693</v>
      </c>
      <c r="H13" s="3">
        <v>693</v>
      </c>
      <c r="I13" s="3">
        <v>693</v>
      </c>
      <c r="J13" s="3">
        <v>693</v>
      </c>
      <c r="K13" s="3">
        <v>693</v>
      </c>
      <c r="L13" s="3">
        <v>693</v>
      </c>
      <c r="M13" s="3">
        <v>693</v>
      </c>
      <c r="N13" s="3">
        <v>693</v>
      </c>
      <c r="O13" s="3">
        <v>693</v>
      </c>
      <c r="P13" s="3">
        <v>693</v>
      </c>
      <c r="Q13" s="3">
        <v>693</v>
      </c>
    </row>
    <row r="14" spans="1:18" x14ac:dyDescent="0.25">
      <c r="A14" s="52" t="s">
        <v>25</v>
      </c>
      <c r="B14" s="52"/>
      <c r="C14" s="52"/>
      <c r="D14" s="52"/>
      <c r="E14" s="52"/>
      <c r="F14" s="3">
        <v>1300</v>
      </c>
      <c r="G14" s="3">
        <v>1300</v>
      </c>
      <c r="H14" s="3">
        <v>1300</v>
      </c>
      <c r="I14" s="3">
        <v>1300</v>
      </c>
      <c r="J14" s="3">
        <v>1300</v>
      </c>
      <c r="K14" s="3">
        <v>1300</v>
      </c>
      <c r="L14" s="3">
        <v>1300</v>
      </c>
      <c r="M14" s="3">
        <v>1300</v>
      </c>
      <c r="N14" s="3">
        <v>1300</v>
      </c>
      <c r="O14" s="3">
        <v>1300</v>
      </c>
      <c r="P14" s="3">
        <v>1300</v>
      </c>
      <c r="Q14" s="3">
        <v>1300</v>
      </c>
    </row>
    <row r="15" spans="1:18" x14ac:dyDescent="0.25">
      <c r="A15" s="52" t="s">
        <v>26</v>
      </c>
      <c r="B15" s="52"/>
      <c r="C15" s="52"/>
      <c r="D15" s="52"/>
      <c r="E15" s="52"/>
      <c r="F15" s="3">
        <v>1100</v>
      </c>
      <c r="G15" s="3">
        <v>1100</v>
      </c>
      <c r="H15" s="3">
        <v>1100</v>
      </c>
      <c r="I15" s="3">
        <v>1100</v>
      </c>
      <c r="J15" s="3">
        <v>1100</v>
      </c>
      <c r="K15" s="3">
        <v>1100</v>
      </c>
      <c r="L15" s="3">
        <v>1100</v>
      </c>
      <c r="M15" s="3">
        <v>1100</v>
      </c>
      <c r="N15" s="3">
        <v>1100</v>
      </c>
      <c r="O15" s="3">
        <v>1100</v>
      </c>
      <c r="P15" s="3">
        <v>1100</v>
      </c>
      <c r="Q15" s="3">
        <v>1100</v>
      </c>
    </row>
    <row r="16" spans="1:18" x14ac:dyDescent="0.25">
      <c r="A16" s="52" t="s">
        <v>27</v>
      </c>
      <c r="B16" s="52"/>
      <c r="C16" s="52"/>
      <c r="D16" s="52"/>
      <c r="E16" s="52"/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</row>
    <row r="17" spans="1:17" x14ac:dyDescent="0.25">
      <c r="A17" s="52" t="s">
        <v>28</v>
      </c>
      <c r="B17" s="52"/>
      <c r="C17" s="52"/>
      <c r="D17" s="52"/>
      <c r="E17" s="52"/>
      <c r="F17" s="3">
        <v>271.94</v>
      </c>
      <c r="G17" s="3">
        <v>238.16</v>
      </c>
      <c r="H17" s="3">
        <v>162.51</v>
      </c>
      <c r="I17" s="3">
        <v>168.24</v>
      </c>
      <c r="J17" s="3">
        <v>191.33</v>
      </c>
      <c r="K17" s="3">
        <v>244.98</v>
      </c>
      <c r="L17" s="3">
        <v>176.02</v>
      </c>
      <c r="M17" s="3">
        <v>233.88</v>
      </c>
      <c r="N17" s="3">
        <v>234.28</v>
      </c>
      <c r="O17" s="3">
        <v>235.08</v>
      </c>
      <c r="P17" s="3">
        <v>238.37</v>
      </c>
      <c r="Q17" s="3">
        <v>254.95</v>
      </c>
    </row>
    <row r="18" spans="1:17" x14ac:dyDescent="0.25">
      <c r="A18" s="52" t="s">
        <v>29</v>
      </c>
      <c r="B18" s="52"/>
      <c r="C18" s="52"/>
      <c r="D18" s="52"/>
      <c r="E18" s="52"/>
      <c r="F18" s="3">
        <v>719.81</v>
      </c>
      <c r="G18" s="3">
        <v>728.31</v>
      </c>
      <c r="H18" s="3">
        <v>724.32</v>
      </c>
      <c r="I18" s="3">
        <v>698.22</v>
      </c>
      <c r="J18" s="3">
        <v>707.15</v>
      </c>
      <c r="K18" s="3">
        <v>13.25</v>
      </c>
      <c r="L18" s="3">
        <v>176.94</v>
      </c>
      <c r="M18" s="3">
        <v>188.93</v>
      </c>
      <c r="N18" s="3">
        <v>188.93</v>
      </c>
      <c r="O18" s="3">
        <v>188.93</v>
      </c>
      <c r="P18" s="3">
        <v>188.93</v>
      </c>
      <c r="Q18" s="3">
        <v>188.93</v>
      </c>
    </row>
    <row r="19" spans="1:17" x14ac:dyDescent="0.25">
      <c r="A19" s="52" t="s">
        <v>30</v>
      </c>
      <c r="B19" s="52"/>
      <c r="C19" s="52"/>
      <c r="D19" s="52"/>
      <c r="E19" s="52"/>
      <c r="F19" s="3">
        <v>202</v>
      </c>
      <c r="G19" s="3">
        <v>202</v>
      </c>
      <c r="H19" s="3">
        <v>202</v>
      </c>
      <c r="I19" s="3">
        <v>202</v>
      </c>
      <c r="J19" s="3">
        <v>202</v>
      </c>
      <c r="K19" s="3">
        <v>202</v>
      </c>
      <c r="L19" s="3">
        <v>202</v>
      </c>
      <c r="M19" s="3">
        <v>202</v>
      </c>
      <c r="N19" s="3">
        <v>202</v>
      </c>
      <c r="O19" s="3">
        <v>202</v>
      </c>
      <c r="P19" s="3">
        <v>202</v>
      </c>
      <c r="Q19" s="3">
        <v>202</v>
      </c>
    </row>
    <row r="20" spans="1:17" x14ac:dyDescent="0.25">
      <c r="A20" s="52" t="s">
        <v>31</v>
      </c>
      <c r="B20" s="52"/>
      <c r="C20" s="52"/>
      <c r="D20" s="52"/>
      <c r="E20" s="52"/>
      <c r="F20" s="3">
        <v>2640</v>
      </c>
      <c r="G20" s="3">
        <v>2811</v>
      </c>
      <c r="H20" s="3">
        <v>2811</v>
      </c>
      <c r="I20" s="3">
        <v>2811</v>
      </c>
      <c r="J20" s="3">
        <v>2811</v>
      </c>
      <c r="K20" s="3">
        <v>2811</v>
      </c>
      <c r="L20" s="3">
        <v>2811</v>
      </c>
      <c r="M20" s="3">
        <v>2811</v>
      </c>
      <c r="N20" s="3">
        <v>2811</v>
      </c>
      <c r="O20" s="3">
        <v>2811</v>
      </c>
      <c r="P20" s="3">
        <v>2811</v>
      </c>
      <c r="Q20" s="3">
        <v>2811</v>
      </c>
    </row>
    <row r="21" spans="1:17" x14ac:dyDescent="0.25">
      <c r="A21" s="52" t="s">
        <v>32</v>
      </c>
      <c r="B21" s="52"/>
      <c r="C21" s="52"/>
      <c r="D21" s="52"/>
      <c r="E21" s="52"/>
      <c r="F21" s="3">
        <v>345</v>
      </c>
      <c r="G21" s="3">
        <v>345</v>
      </c>
      <c r="H21" s="3">
        <v>345</v>
      </c>
      <c r="I21" s="3">
        <v>345</v>
      </c>
      <c r="J21" s="3">
        <v>345</v>
      </c>
      <c r="K21" s="3">
        <v>0</v>
      </c>
      <c r="L21" s="3">
        <v>360</v>
      </c>
      <c r="M21" s="3">
        <v>360</v>
      </c>
      <c r="N21" s="3">
        <v>360</v>
      </c>
      <c r="O21" s="3">
        <v>360</v>
      </c>
      <c r="P21" s="3">
        <v>360</v>
      </c>
      <c r="Q21" s="3">
        <v>0</v>
      </c>
    </row>
    <row r="22" spans="1:17" x14ac:dyDescent="0.25">
      <c r="A22" s="52" t="s">
        <v>33</v>
      </c>
      <c r="B22" s="52"/>
      <c r="C22" s="52"/>
      <c r="D22" s="52"/>
      <c r="E22" s="52"/>
      <c r="F22" s="3">
        <v>432</v>
      </c>
      <c r="G22" s="3">
        <v>432</v>
      </c>
      <c r="H22" s="3">
        <v>432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</row>
    <row r="23" spans="1:17" x14ac:dyDescent="0.25">
      <c r="A23" s="52" t="s">
        <v>34</v>
      </c>
      <c r="B23" s="52"/>
      <c r="C23" s="52"/>
      <c r="D23" s="52"/>
      <c r="E23" s="52"/>
      <c r="F23" s="3">
        <v>95.89</v>
      </c>
      <c r="G23" s="3">
        <v>89</v>
      </c>
      <c r="H23" s="3">
        <v>89</v>
      </c>
      <c r="I23" s="3">
        <v>89</v>
      </c>
      <c r="J23" s="3">
        <v>89</v>
      </c>
      <c r="K23" s="3">
        <v>89</v>
      </c>
      <c r="L23" s="3">
        <v>89</v>
      </c>
      <c r="M23" s="3">
        <v>91.01</v>
      </c>
      <c r="N23" s="3">
        <v>89</v>
      </c>
      <c r="O23" s="3">
        <v>89</v>
      </c>
      <c r="P23" s="3">
        <v>91.13</v>
      </c>
      <c r="Q23" s="3">
        <v>89</v>
      </c>
    </row>
    <row r="24" spans="1:17" x14ac:dyDescent="0.25">
      <c r="A24" s="52" t="s">
        <v>35</v>
      </c>
      <c r="B24" s="52"/>
      <c r="C24" s="52"/>
      <c r="D24" s="52"/>
      <c r="E24" s="52"/>
      <c r="F24" s="3">
        <v>734.32</v>
      </c>
      <c r="G24" s="3">
        <v>734.32</v>
      </c>
      <c r="H24" s="3">
        <v>734.32</v>
      </c>
      <c r="I24" s="3">
        <v>734.32</v>
      </c>
      <c r="J24" s="3">
        <v>734.32</v>
      </c>
      <c r="K24" s="3">
        <v>759.07</v>
      </c>
      <c r="L24" s="3">
        <v>759.07</v>
      </c>
      <c r="M24" s="3">
        <v>759.07</v>
      </c>
      <c r="N24" s="3">
        <v>775.46</v>
      </c>
      <c r="O24" s="3">
        <v>759.07</v>
      </c>
      <c r="P24" s="3">
        <v>759.07</v>
      </c>
      <c r="Q24" s="3">
        <v>759.07</v>
      </c>
    </row>
    <row r="25" spans="1:17" x14ac:dyDescent="0.25">
      <c r="A25" s="52" t="s">
        <v>36</v>
      </c>
      <c r="B25" s="52"/>
      <c r="C25" s="52"/>
      <c r="D25" s="52"/>
      <c r="E25" s="52"/>
      <c r="F25" s="3">
        <v>1154.5899999999999</v>
      </c>
      <c r="G25" s="3">
        <v>1177.4000000000001</v>
      </c>
      <c r="H25" s="3">
        <v>1256.0999999999999</v>
      </c>
      <c r="I25" s="3">
        <v>1352.38</v>
      </c>
      <c r="J25" s="3">
        <v>23.66</v>
      </c>
      <c r="K25" s="3">
        <v>23.66</v>
      </c>
      <c r="L25" s="3">
        <v>23.66</v>
      </c>
      <c r="M25" s="3">
        <v>23.66</v>
      </c>
      <c r="N25" s="3">
        <v>24.12</v>
      </c>
      <c r="O25" s="3">
        <v>23.66</v>
      </c>
      <c r="P25" s="3">
        <v>43.54</v>
      </c>
      <c r="Q25" s="3">
        <v>80.98</v>
      </c>
    </row>
    <row r="26" spans="1:17" x14ac:dyDescent="0.25">
      <c r="A26" s="52" t="s">
        <v>37</v>
      </c>
      <c r="B26" s="52"/>
      <c r="C26" s="52"/>
      <c r="D26" s="52"/>
      <c r="E26" s="52"/>
      <c r="F26" s="3">
        <v>98.4</v>
      </c>
      <c r="G26" s="3">
        <v>97.08</v>
      </c>
      <c r="H26" s="3">
        <v>97.08</v>
      </c>
      <c r="I26" s="3">
        <v>138.58000000000001</v>
      </c>
      <c r="J26" s="3">
        <v>97.08</v>
      </c>
      <c r="K26" s="3">
        <v>97.08</v>
      </c>
      <c r="L26" s="3">
        <v>97.08</v>
      </c>
      <c r="M26" s="3">
        <v>97.08</v>
      </c>
      <c r="N26" s="3">
        <v>99</v>
      </c>
      <c r="O26" s="3">
        <v>99.82</v>
      </c>
      <c r="P26" s="3">
        <v>99.82</v>
      </c>
      <c r="Q26" s="3">
        <v>97.08</v>
      </c>
    </row>
    <row r="27" spans="1:17" x14ac:dyDescent="0.25">
      <c r="A27" s="52" t="s">
        <v>38</v>
      </c>
      <c r="B27" s="52"/>
      <c r="C27" s="52"/>
      <c r="D27" s="52"/>
      <c r="E27" s="52"/>
      <c r="F27" s="3">
        <v>14394.31</v>
      </c>
      <c r="G27" s="3">
        <v>14854.56</v>
      </c>
      <c r="H27" s="3">
        <v>14233.16</v>
      </c>
      <c r="I27" s="3">
        <v>17242.84</v>
      </c>
      <c r="J27" s="3">
        <v>14137.5</v>
      </c>
      <c r="K27" s="3">
        <v>15026.65</v>
      </c>
      <c r="L27" s="3">
        <v>14162.73</v>
      </c>
      <c r="M27" s="3">
        <v>13476.45</v>
      </c>
      <c r="N27" s="3">
        <v>14008.1</v>
      </c>
      <c r="O27" s="3">
        <v>18243.77</v>
      </c>
      <c r="P27" s="3">
        <v>18237.03</v>
      </c>
      <c r="Q27" s="3">
        <v>14537.38</v>
      </c>
    </row>
    <row r="28" spans="1:17" x14ac:dyDescent="0.25">
      <c r="A28" s="52" t="s">
        <v>39</v>
      </c>
      <c r="B28" s="52"/>
      <c r="C28" s="52"/>
      <c r="D28" s="52"/>
      <c r="E28" s="52"/>
      <c r="F28" s="3">
        <v>147.15</v>
      </c>
      <c r="G28" s="3">
        <v>163.69999999999999</v>
      </c>
      <c r="H28" s="3">
        <v>172.25</v>
      </c>
      <c r="I28" s="3">
        <v>187.1</v>
      </c>
      <c r="J28" s="3">
        <v>295.63</v>
      </c>
      <c r="K28" s="3">
        <v>179.37</v>
      </c>
      <c r="L28" s="3">
        <v>169.35</v>
      </c>
      <c r="M28" s="3">
        <v>143.6</v>
      </c>
      <c r="N28" s="3">
        <v>113.51</v>
      </c>
      <c r="O28" s="3">
        <v>152.37</v>
      </c>
      <c r="P28" s="3">
        <v>143.69999999999999</v>
      </c>
      <c r="Q28" s="3">
        <v>148.96</v>
      </c>
    </row>
    <row r="29" spans="1:17" x14ac:dyDescent="0.25">
      <c r="A29" s="52" t="s">
        <v>40</v>
      </c>
      <c r="B29" s="52"/>
      <c r="C29" s="52"/>
      <c r="D29" s="52"/>
      <c r="E29" s="52"/>
      <c r="F29" s="3">
        <v>363.69</v>
      </c>
      <c r="G29" s="3">
        <v>377.88</v>
      </c>
      <c r="H29" s="3">
        <v>361.43</v>
      </c>
      <c r="I29" s="3">
        <v>436.63</v>
      </c>
      <c r="J29" s="3">
        <v>397.64</v>
      </c>
      <c r="K29" s="3">
        <v>405.02</v>
      </c>
      <c r="L29" s="3">
        <v>398.36</v>
      </c>
      <c r="M29" s="3">
        <v>380.16</v>
      </c>
      <c r="N29" s="3">
        <v>387.77</v>
      </c>
      <c r="O29" s="3">
        <v>398.46</v>
      </c>
      <c r="P29" s="3">
        <v>396.69</v>
      </c>
      <c r="Q29" s="3">
        <v>786.97</v>
      </c>
    </row>
    <row r="30" spans="1:17" x14ac:dyDescent="0.25">
      <c r="A30" s="52" t="s">
        <v>41</v>
      </c>
      <c r="B30" s="52"/>
      <c r="C30" s="52"/>
      <c r="D30" s="52"/>
      <c r="E30" s="52"/>
      <c r="F30" s="3">
        <v>1990.72</v>
      </c>
      <c r="G30" s="3">
        <v>1990.72</v>
      </c>
      <c r="H30" s="3">
        <v>2841.72</v>
      </c>
      <c r="I30" s="3">
        <v>1990.72</v>
      </c>
      <c r="J30" s="3">
        <v>1990.72</v>
      </c>
      <c r="K30" s="3">
        <v>1990.72</v>
      </c>
      <c r="L30" s="3">
        <v>1990.72</v>
      </c>
      <c r="M30" s="3">
        <v>1990.72</v>
      </c>
      <c r="N30" s="3">
        <v>1990.74</v>
      </c>
      <c r="O30" s="3">
        <v>2046.92</v>
      </c>
      <c r="P30" s="3">
        <v>1990.74</v>
      </c>
      <c r="Q30" s="3">
        <v>1990.74</v>
      </c>
    </row>
    <row r="31" spans="1:17" x14ac:dyDescent="0.25">
      <c r="A31" s="52" t="s">
        <v>42</v>
      </c>
      <c r="B31" s="52"/>
      <c r="C31" s="52"/>
      <c r="D31" s="52"/>
      <c r="E31" s="52"/>
      <c r="F31" s="3">
        <v>3716.79</v>
      </c>
      <c r="G31" s="3">
        <v>0</v>
      </c>
      <c r="H31" s="3">
        <v>3711.23</v>
      </c>
      <c r="I31" s="3">
        <v>3711.23</v>
      </c>
      <c r="J31" s="3">
        <v>3711.23</v>
      </c>
      <c r="K31" s="3">
        <v>3711.23</v>
      </c>
      <c r="L31" s="3">
        <v>7422.46</v>
      </c>
      <c r="M31" s="3">
        <v>3984</v>
      </c>
      <c r="N31" s="3">
        <v>2849</v>
      </c>
      <c r="O31" s="3">
        <v>2931</v>
      </c>
      <c r="P31" s="3">
        <v>2931</v>
      </c>
      <c r="Q31" s="3">
        <v>3036</v>
      </c>
    </row>
    <row r="32" spans="1:17" x14ac:dyDescent="0.25">
      <c r="A32" s="52" t="s">
        <v>43</v>
      </c>
      <c r="B32" s="52"/>
      <c r="C32" s="52"/>
      <c r="D32" s="52"/>
      <c r="E32" s="52"/>
      <c r="F32" s="3">
        <v>0</v>
      </c>
      <c r="G32" s="3">
        <v>506</v>
      </c>
      <c r="H32" s="3">
        <v>770</v>
      </c>
      <c r="I32" s="3">
        <v>900</v>
      </c>
      <c r="J32" s="3">
        <v>0</v>
      </c>
      <c r="K32" s="3">
        <v>658.9</v>
      </c>
      <c r="L32" s="3">
        <v>430</v>
      </c>
      <c r="M32" s="3">
        <v>162</v>
      </c>
      <c r="N32" s="3">
        <v>0</v>
      </c>
      <c r="O32" s="3">
        <v>0</v>
      </c>
      <c r="P32" s="3">
        <v>0</v>
      </c>
      <c r="Q32" s="3">
        <v>0</v>
      </c>
    </row>
    <row r="33" spans="1:19" x14ac:dyDescent="0.25">
      <c r="A33" s="52" t="s">
        <v>44</v>
      </c>
      <c r="B33" s="52"/>
      <c r="C33" s="52"/>
      <c r="D33" s="52"/>
      <c r="E33" s="52"/>
      <c r="F33" s="3">
        <v>1397.27</v>
      </c>
      <c r="G33" s="3">
        <v>499</v>
      </c>
      <c r="H33" s="3">
        <v>2242.7399999999998</v>
      </c>
      <c r="I33" s="3">
        <v>1572.46</v>
      </c>
      <c r="J33" s="3">
        <v>317.2</v>
      </c>
      <c r="K33" s="3">
        <v>1603.75</v>
      </c>
      <c r="L33" s="3">
        <v>1236.44</v>
      </c>
      <c r="M33" s="3">
        <v>505.78</v>
      </c>
      <c r="N33" s="3">
        <v>2658.87</v>
      </c>
      <c r="O33" s="3">
        <v>0</v>
      </c>
      <c r="P33" s="3">
        <v>2128.42</v>
      </c>
      <c r="Q33" s="3">
        <v>2215.96</v>
      </c>
    </row>
    <row r="34" spans="1:19" x14ac:dyDescent="0.25">
      <c r="A34" s="52" t="s">
        <v>45</v>
      </c>
      <c r="B34" s="52"/>
      <c r="C34" s="52"/>
      <c r="D34" s="52"/>
      <c r="E34" s="52"/>
      <c r="F34" s="3">
        <v>96.11</v>
      </c>
      <c r="G34" s="3">
        <v>0</v>
      </c>
      <c r="H34" s="3">
        <v>0</v>
      </c>
      <c r="I34" s="3">
        <v>0</v>
      </c>
      <c r="J34" s="3">
        <v>232</v>
      </c>
      <c r="K34" s="3">
        <v>463.5</v>
      </c>
      <c r="L34" s="3">
        <v>164.61</v>
      </c>
      <c r="M34" s="3">
        <v>0</v>
      </c>
      <c r="N34" s="3">
        <v>386.15</v>
      </c>
      <c r="O34" s="3">
        <v>399.99</v>
      </c>
      <c r="P34" s="3">
        <v>700</v>
      </c>
      <c r="Q34" s="3">
        <v>44.9</v>
      </c>
    </row>
    <row r="35" spans="1:19" x14ac:dyDescent="0.25">
      <c r="A35" s="52" t="s">
        <v>46</v>
      </c>
      <c r="B35" s="52"/>
      <c r="C35" s="52"/>
      <c r="D35" s="52"/>
      <c r="E35" s="52"/>
      <c r="F35" s="3">
        <v>0</v>
      </c>
      <c r="G35" s="3">
        <v>73</v>
      </c>
      <c r="H35" s="3">
        <v>0</v>
      </c>
      <c r="I35" s="3">
        <v>0</v>
      </c>
      <c r="J35" s="3">
        <v>2372.6</v>
      </c>
      <c r="K35" s="3">
        <v>630</v>
      </c>
      <c r="L35" s="3">
        <v>522</v>
      </c>
      <c r="M35" s="3">
        <v>1619.3</v>
      </c>
      <c r="N35" s="3">
        <v>1892.51</v>
      </c>
      <c r="O35" s="3">
        <v>665.87</v>
      </c>
      <c r="P35" s="3">
        <v>298.3</v>
      </c>
      <c r="Q35" s="3">
        <v>1422.81</v>
      </c>
    </row>
    <row r="36" spans="1:19" x14ac:dyDescent="0.25">
      <c r="A36" s="52" t="s">
        <v>47</v>
      </c>
      <c r="B36" s="52"/>
      <c r="C36" s="52"/>
      <c r="D36" s="52"/>
      <c r="E36" s="52"/>
      <c r="F36" s="3">
        <v>669.4</v>
      </c>
      <c r="G36" s="3">
        <v>100</v>
      </c>
      <c r="H36" s="3">
        <v>1650</v>
      </c>
      <c r="I36" s="3">
        <v>2500</v>
      </c>
      <c r="J36" s="3">
        <v>2910</v>
      </c>
      <c r="K36" s="3">
        <v>338</v>
      </c>
      <c r="L36" s="3">
        <v>259.89999999999998</v>
      </c>
      <c r="M36" s="3">
        <v>942.3</v>
      </c>
      <c r="N36" s="3">
        <v>2179</v>
      </c>
      <c r="O36" s="3">
        <v>1158.27</v>
      </c>
      <c r="P36" s="3">
        <v>1645.53</v>
      </c>
      <c r="Q36" s="3">
        <v>174.9</v>
      </c>
      <c r="R36" s="3"/>
    </row>
    <row r="37" spans="1:19" x14ac:dyDescent="0.25">
      <c r="A37" s="52" t="s">
        <v>48</v>
      </c>
      <c r="B37" s="52"/>
      <c r="C37" s="52"/>
      <c r="D37" s="52"/>
      <c r="E37" s="52"/>
      <c r="F37" s="3">
        <v>543.79999999999995</v>
      </c>
      <c r="G37" s="3">
        <v>498</v>
      </c>
      <c r="H37" s="3">
        <v>330</v>
      </c>
      <c r="I37" s="3">
        <v>1407</v>
      </c>
      <c r="J37" s="3">
        <v>1126.9000000000001</v>
      </c>
      <c r="K37" s="3">
        <v>68</v>
      </c>
      <c r="L37" s="3">
        <v>272</v>
      </c>
      <c r="M37" s="3">
        <v>169.2</v>
      </c>
      <c r="N37" s="3">
        <v>210.6</v>
      </c>
      <c r="O37" s="3">
        <v>2981.34</v>
      </c>
      <c r="P37" s="3">
        <v>506</v>
      </c>
      <c r="Q37" s="3">
        <v>389.19</v>
      </c>
    </row>
    <row r="38" spans="1:19" x14ac:dyDescent="0.25">
      <c r="A38" s="53" t="s">
        <v>49</v>
      </c>
      <c r="B38" s="53"/>
      <c r="C38" s="53"/>
      <c r="D38" s="53"/>
      <c r="E38" s="53"/>
      <c r="F38" s="5">
        <f t="shared" ref="F38:Q38" si="0">SUM(F2:F37)</f>
        <v>147957.83999999997</v>
      </c>
      <c r="G38" s="5">
        <f t="shared" si="0"/>
        <v>142304.08000000002</v>
      </c>
      <c r="H38" s="5">
        <f t="shared" si="0"/>
        <v>148963.99000000002</v>
      </c>
      <c r="I38" s="5">
        <f t="shared" si="0"/>
        <v>159435.00000000006</v>
      </c>
      <c r="J38" s="5">
        <f t="shared" si="0"/>
        <v>153184.78000000006</v>
      </c>
      <c r="K38" s="5">
        <f t="shared" si="0"/>
        <v>147724.69</v>
      </c>
      <c r="L38" s="5">
        <f t="shared" si="0"/>
        <v>157963.1</v>
      </c>
      <c r="M38" s="5">
        <f t="shared" si="0"/>
        <v>145683.52000000002</v>
      </c>
      <c r="N38" s="5">
        <f t="shared" si="0"/>
        <v>148500.26999999999</v>
      </c>
      <c r="O38" s="5">
        <f t="shared" si="0"/>
        <v>155258.41999999998</v>
      </c>
      <c r="P38" s="5">
        <f t="shared" si="0"/>
        <v>154629.37</v>
      </c>
      <c r="Q38" s="5">
        <f t="shared" si="0"/>
        <v>156643.57999999996</v>
      </c>
      <c r="R38" s="6">
        <f>SUM(F38:Q38)/12</f>
        <v>151520.72</v>
      </c>
      <c r="S38" s="7"/>
    </row>
    <row r="39" spans="1:19" x14ac:dyDescent="0.25">
      <c r="A39" s="52"/>
      <c r="B39" s="52"/>
      <c r="C39" s="52"/>
      <c r="D39" s="52"/>
      <c r="E39" s="52"/>
      <c r="R39" s="8"/>
    </row>
    <row r="40" spans="1:19" x14ac:dyDescent="0.25">
      <c r="A40" s="52"/>
      <c r="B40" s="52"/>
      <c r="C40" s="52"/>
      <c r="D40" s="52"/>
      <c r="E40" s="52"/>
    </row>
    <row r="41" spans="1:19" x14ac:dyDescent="0.25">
      <c r="A41" s="52"/>
      <c r="B41" s="52"/>
      <c r="C41" s="52"/>
      <c r="D41" s="52"/>
      <c r="E41" s="52"/>
    </row>
    <row r="42" spans="1:19" x14ac:dyDescent="0.25">
      <c r="A42" s="52"/>
      <c r="B42" s="52"/>
      <c r="C42" s="52"/>
      <c r="D42" s="52"/>
      <c r="E42" s="52"/>
    </row>
    <row r="43" spans="1:19" x14ac:dyDescent="0.25">
      <c r="A43" s="52"/>
      <c r="B43" s="52"/>
      <c r="C43" s="52"/>
      <c r="D43" s="52"/>
      <c r="E43" s="52"/>
    </row>
    <row r="44" spans="1:19" x14ac:dyDescent="0.25">
      <c r="A44" s="52"/>
      <c r="B44" s="52"/>
      <c r="C44" s="52"/>
      <c r="D44" s="52"/>
      <c r="E44" s="52"/>
    </row>
    <row r="45" spans="1:19" x14ac:dyDescent="0.25">
      <c r="A45" s="53"/>
      <c r="B45" s="53"/>
      <c r="C45" s="53"/>
      <c r="D45" s="53"/>
      <c r="E45" s="53"/>
    </row>
  </sheetData>
  <sheetProtection algorithmName="SHA-512" hashValue="IYlvx7iBaWY9DfhTH4qd8eiuw5WthgXjxbegxe7zG6D8+zOCR/TDWr5NSJ/uKxnvPaX5u6npXDsOCtYWB8MO5g==" saltValue="thZqVmg6M2WopXe6MyQFCQ==" spinCount="100000" sheet="1" objects="1" scenarios="1"/>
  <mergeCells count="45">
    <mergeCell ref="A12:E12"/>
    <mergeCell ref="A1:E1"/>
    <mergeCell ref="A2:E2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24:E24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36:E36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43:E43"/>
    <mergeCell ref="A44:E44"/>
    <mergeCell ref="A45:E45"/>
    <mergeCell ref="A37:E37"/>
    <mergeCell ref="A38:E38"/>
    <mergeCell ref="A39:E39"/>
    <mergeCell ref="A40:E40"/>
    <mergeCell ref="A41:E41"/>
    <mergeCell ref="A42:E42"/>
  </mergeCells>
  <pageMargins left="0.25" right="0.25" top="0.75" bottom="0.75" header="0.3" footer="0.3"/>
  <pageSetup paperSize="9" scale="5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F2732-DB99-4E36-80E2-482FD232E356}">
  <dimension ref="A1:J22"/>
  <sheetViews>
    <sheetView workbookViewId="0">
      <selection activeCell="H15" sqref="H15"/>
    </sheetView>
  </sheetViews>
  <sheetFormatPr defaultRowHeight="15" x14ac:dyDescent="0.25"/>
  <cols>
    <col min="5" max="5" width="35.28515625" customWidth="1"/>
    <col min="6" max="6" width="11.42578125" customWidth="1"/>
    <col min="7" max="8" width="11.5703125" customWidth="1"/>
  </cols>
  <sheetData>
    <row r="1" spans="1:8" x14ac:dyDescent="0.25">
      <c r="A1" s="54" t="s">
        <v>50</v>
      </c>
      <c r="B1" s="54"/>
      <c r="C1" s="54"/>
      <c r="D1" s="54"/>
      <c r="E1" s="54"/>
      <c r="F1" s="9">
        <v>2015</v>
      </c>
      <c r="G1" s="9">
        <v>2016</v>
      </c>
      <c r="H1" s="9">
        <v>2017</v>
      </c>
    </row>
    <row r="2" spans="1:8" x14ac:dyDescent="0.25">
      <c r="A2" s="55" t="s">
        <v>51</v>
      </c>
      <c r="B2" s="55"/>
      <c r="C2" s="55"/>
      <c r="D2" s="55"/>
      <c r="E2" s="55"/>
      <c r="F2" s="11">
        <v>25221.38</v>
      </c>
      <c r="G2" s="11">
        <v>30240.86</v>
      </c>
      <c r="H2" s="11">
        <v>34465.78</v>
      </c>
    </row>
    <row r="3" spans="1:8" x14ac:dyDescent="0.25">
      <c r="A3" s="55" t="s">
        <v>52</v>
      </c>
      <c r="B3" s="55"/>
      <c r="C3" s="55"/>
      <c r="D3" s="55"/>
      <c r="E3" s="55"/>
      <c r="F3" s="11">
        <v>0</v>
      </c>
      <c r="G3" s="11">
        <v>2603.2600000000002</v>
      </c>
      <c r="H3" s="11">
        <v>1476</v>
      </c>
    </row>
    <row r="4" spans="1:8" x14ac:dyDescent="0.25">
      <c r="A4" s="55" t="s">
        <v>53</v>
      </c>
      <c r="B4" s="55"/>
      <c r="C4" s="55"/>
      <c r="D4" s="55"/>
      <c r="E4" s="55"/>
      <c r="F4" s="11">
        <v>1972.5</v>
      </c>
      <c r="G4" s="11">
        <v>1972.5</v>
      </c>
      <c r="H4" s="11">
        <v>0</v>
      </c>
    </row>
    <row r="5" spans="1:8" x14ac:dyDescent="0.25">
      <c r="A5" s="55" t="s">
        <v>54</v>
      </c>
      <c r="B5" s="55"/>
      <c r="C5" s="55"/>
      <c r="D5" s="55"/>
      <c r="E5" s="55"/>
      <c r="F5" s="11">
        <v>1163.71</v>
      </c>
      <c r="G5" s="11">
        <v>1163.71</v>
      </c>
      <c r="H5" s="11">
        <v>1235.97</v>
      </c>
    </row>
    <row r="6" spans="1:8" x14ac:dyDescent="0.25">
      <c r="A6" s="55" t="s">
        <v>55</v>
      </c>
      <c r="B6" s="55"/>
      <c r="C6" s="55"/>
      <c r="D6" s="55"/>
      <c r="E6" s="55"/>
      <c r="F6" s="3">
        <v>3819.2</v>
      </c>
      <c r="G6" s="3">
        <v>4222.6400000000003</v>
      </c>
      <c r="H6" s="3">
        <v>4360.9399999999996</v>
      </c>
    </row>
    <row r="7" spans="1:8" x14ac:dyDescent="0.25">
      <c r="A7" s="55" t="s">
        <v>56</v>
      </c>
      <c r="B7" s="55"/>
      <c r="C7" s="55"/>
      <c r="D7" s="55"/>
      <c r="E7" s="55"/>
      <c r="F7" s="3">
        <v>9954.44</v>
      </c>
      <c r="G7" s="3">
        <v>11558.67</v>
      </c>
      <c r="H7" s="3">
        <v>13191.27</v>
      </c>
    </row>
    <row r="8" spans="1:8" x14ac:dyDescent="0.25">
      <c r="A8" s="55" t="s">
        <v>57</v>
      </c>
      <c r="B8" s="55"/>
      <c r="C8" s="55"/>
      <c r="D8" s="55"/>
      <c r="E8" s="55"/>
      <c r="F8" s="3">
        <v>30</v>
      </c>
      <c r="G8" s="3">
        <v>30</v>
      </c>
      <c r="H8" s="3">
        <v>40</v>
      </c>
    </row>
    <row r="9" spans="1:8" x14ac:dyDescent="0.25">
      <c r="A9" s="55" t="s">
        <v>58</v>
      </c>
      <c r="B9" s="55"/>
      <c r="C9" s="55"/>
      <c r="D9" s="55"/>
      <c r="E9" s="55"/>
      <c r="F9" s="3">
        <v>19704.810000000001</v>
      </c>
      <c r="G9" s="3">
        <v>19895.23</v>
      </c>
      <c r="H9" s="11">
        <v>18029.650000000001</v>
      </c>
    </row>
    <row r="10" spans="1:8" x14ac:dyDescent="0.25">
      <c r="A10" s="55" t="s">
        <v>59</v>
      </c>
      <c r="B10" s="55"/>
      <c r="C10" s="55"/>
      <c r="D10" s="55"/>
      <c r="E10" s="55"/>
      <c r="F10" s="3">
        <v>0</v>
      </c>
      <c r="G10" s="3">
        <v>0</v>
      </c>
      <c r="H10" s="11">
        <v>3786.01</v>
      </c>
    </row>
    <row r="11" spans="1:8" x14ac:dyDescent="0.25">
      <c r="A11" s="55" t="s">
        <v>60</v>
      </c>
      <c r="B11" s="55"/>
      <c r="C11" s="55"/>
      <c r="D11" s="55"/>
      <c r="E11" s="55"/>
      <c r="F11" s="11">
        <v>315</v>
      </c>
      <c r="G11" s="11">
        <v>0</v>
      </c>
      <c r="H11" s="11">
        <v>425</v>
      </c>
    </row>
    <row r="12" spans="1:8" x14ac:dyDescent="0.25">
      <c r="A12" s="55" t="s">
        <v>61</v>
      </c>
      <c r="B12" s="55"/>
      <c r="C12" s="55"/>
      <c r="D12" s="55"/>
      <c r="E12" s="55"/>
      <c r="F12" s="11">
        <v>0</v>
      </c>
      <c r="G12" s="11">
        <v>0</v>
      </c>
      <c r="H12" s="11">
        <v>75</v>
      </c>
    </row>
    <row r="13" spans="1:8" x14ac:dyDescent="0.25">
      <c r="A13" s="55" t="s">
        <v>62</v>
      </c>
      <c r="B13" s="55"/>
      <c r="C13" s="55"/>
      <c r="D13" s="55"/>
      <c r="E13" s="55"/>
      <c r="F13" s="11">
        <v>1880</v>
      </c>
      <c r="G13" s="11">
        <v>2460</v>
      </c>
      <c r="H13" s="11">
        <v>2940</v>
      </c>
    </row>
    <row r="14" spans="1:8" x14ac:dyDescent="0.25">
      <c r="A14" s="53" t="s">
        <v>49</v>
      </c>
      <c r="B14" s="53"/>
      <c r="C14" s="53"/>
      <c r="D14" s="53"/>
      <c r="E14" s="53"/>
      <c r="F14" s="13">
        <f>SUM(F2:F12)</f>
        <v>62181.040000000008</v>
      </c>
      <c r="G14" s="13">
        <f>SUM(G2:G12)</f>
        <v>71686.87</v>
      </c>
      <c r="H14" s="13">
        <f>SUM(H2:H12)</f>
        <v>77085.62000000001</v>
      </c>
    </row>
    <row r="15" spans="1:8" x14ac:dyDescent="0.25">
      <c r="E15" s="14" t="s">
        <v>63</v>
      </c>
      <c r="F15" s="15">
        <f>F14/12</f>
        <v>5181.753333333334</v>
      </c>
      <c r="G15" s="15">
        <f>G14/12</f>
        <v>5973.9058333333332</v>
      </c>
      <c r="H15" s="15">
        <f>H14/12</f>
        <v>6423.8016666666672</v>
      </c>
    </row>
    <row r="18" spans="6:10" x14ac:dyDescent="0.25">
      <c r="F18" s="16"/>
      <c r="G18" s="10"/>
    </row>
    <row r="19" spans="6:10" x14ac:dyDescent="0.25">
      <c r="F19" s="17"/>
      <c r="G19" s="10"/>
      <c r="H19" s="56"/>
      <c r="I19" s="56"/>
      <c r="J19" s="56"/>
    </row>
    <row r="20" spans="6:10" x14ac:dyDescent="0.25">
      <c r="F20" s="18"/>
      <c r="G20" s="10"/>
    </row>
    <row r="21" spans="6:10" x14ac:dyDescent="0.25">
      <c r="F21" s="19"/>
      <c r="G21" s="10"/>
      <c r="H21" s="20"/>
    </row>
    <row r="22" spans="6:10" x14ac:dyDescent="0.25">
      <c r="F22" s="23"/>
      <c r="G22" s="10"/>
      <c r="H22" s="20"/>
    </row>
  </sheetData>
  <sheetProtection algorithmName="SHA-512" hashValue="WVUctzwQHYBI43MWnS56++21h1jLYmAb1/UHWf7anYOkRhPi1KumobZIilCePL57rGyA4xD0/3clUlz7ZB1azQ==" saltValue="tZeyN9Ocx8BAnQpu5dErNw==" spinCount="100000" sheet="1" objects="1" scenarios="1"/>
  <mergeCells count="15">
    <mergeCell ref="A6:E6"/>
    <mergeCell ref="A1:E1"/>
    <mergeCell ref="A2:E2"/>
    <mergeCell ref="A3:E3"/>
    <mergeCell ref="A4:E4"/>
    <mergeCell ref="A5:E5"/>
    <mergeCell ref="A13:E13"/>
    <mergeCell ref="A14:E14"/>
    <mergeCell ref="H19:J19"/>
    <mergeCell ref="A7:E7"/>
    <mergeCell ref="A8:E8"/>
    <mergeCell ref="A9:E9"/>
    <mergeCell ref="A10:E10"/>
    <mergeCell ref="A11:E11"/>
    <mergeCell ref="A12:E12"/>
  </mergeCells>
  <pageMargins left="0.511811024" right="0.511811024" top="0.78740157499999996" bottom="0.78740157499999996" header="0.31496062000000002" footer="0.3149606200000000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E8F9C-99B2-4C63-A14F-19C093F6DC2F}">
  <dimension ref="A1:K22"/>
  <sheetViews>
    <sheetView workbookViewId="0">
      <selection activeCell="E19" sqref="E19"/>
    </sheetView>
  </sheetViews>
  <sheetFormatPr defaultRowHeight="15" x14ac:dyDescent="0.25"/>
  <cols>
    <col min="5" max="5" width="27.42578125" customWidth="1"/>
    <col min="6" max="7" width="12" customWidth="1"/>
    <col min="8" max="8" width="12.42578125" customWidth="1"/>
    <col min="9" max="9" width="12.140625" bestFit="1" customWidth="1"/>
  </cols>
  <sheetData>
    <row r="1" spans="1:9" x14ac:dyDescent="0.25">
      <c r="A1" s="54" t="s">
        <v>65</v>
      </c>
      <c r="B1" s="54"/>
      <c r="C1" s="54"/>
      <c r="D1" s="54"/>
      <c r="E1" s="54"/>
      <c r="F1" s="9">
        <v>2015</v>
      </c>
      <c r="G1" s="9">
        <v>2016</v>
      </c>
      <c r="H1" s="9">
        <v>2017</v>
      </c>
      <c r="I1" s="10"/>
    </row>
    <row r="2" spans="1:9" x14ac:dyDescent="0.25">
      <c r="A2" s="55" t="s">
        <v>66</v>
      </c>
      <c r="B2" s="55"/>
      <c r="C2" s="55"/>
      <c r="D2" s="55"/>
      <c r="E2" s="55"/>
      <c r="F2" s="11">
        <v>0</v>
      </c>
      <c r="G2" s="11">
        <v>0</v>
      </c>
      <c r="H2" s="11">
        <v>10000</v>
      </c>
      <c r="I2" s="11"/>
    </row>
    <row r="3" spans="1:9" x14ac:dyDescent="0.25">
      <c r="A3" s="55" t="s">
        <v>67</v>
      </c>
      <c r="B3" s="55"/>
      <c r="C3" s="55"/>
      <c r="D3" s="55"/>
      <c r="E3" s="55"/>
      <c r="F3" s="11">
        <v>0</v>
      </c>
      <c r="G3" s="11">
        <v>0</v>
      </c>
      <c r="H3" s="11">
        <v>600</v>
      </c>
      <c r="I3" s="11"/>
    </row>
    <row r="4" spans="1:9" x14ac:dyDescent="0.25">
      <c r="A4" s="55" t="s">
        <v>68</v>
      </c>
      <c r="B4" s="55"/>
      <c r="C4" s="55"/>
      <c r="D4" s="55"/>
      <c r="E4" s="55"/>
      <c r="F4" s="11">
        <v>5007</v>
      </c>
      <c r="G4" s="11">
        <v>3762</v>
      </c>
      <c r="H4" s="11">
        <v>4812</v>
      </c>
      <c r="I4" s="11"/>
    </row>
    <row r="5" spans="1:9" x14ac:dyDescent="0.25">
      <c r="A5" s="55" t="s">
        <v>69</v>
      </c>
      <c r="B5" s="55"/>
      <c r="C5" s="55"/>
      <c r="D5" s="55"/>
      <c r="E5" s="55"/>
      <c r="F5" s="11">
        <v>0</v>
      </c>
      <c r="G5" s="11">
        <v>0</v>
      </c>
      <c r="H5" s="11">
        <v>2966</v>
      </c>
      <c r="I5" s="21"/>
    </row>
    <row r="6" spans="1:9" x14ac:dyDescent="0.25">
      <c r="A6" s="55" t="s">
        <v>70</v>
      </c>
      <c r="B6" s="55"/>
      <c r="C6" s="55"/>
      <c r="D6" s="55"/>
      <c r="E6" s="55"/>
      <c r="F6" s="11">
        <v>1100</v>
      </c>
      <c r="G6" s="11">
        <v>1100</v>
      </c>
      <c r="H6" s="11">
        <v>1300</v>
      </c>
      <c r="I6" s="21"/>
    </row>
    <row r="7" spans="1:9" x14ac:dyDescent="0.25">
      <c r="A7" s="55" t="s">
        <v>71</v>
      </c>
      <c r="B7" s="55"/>
      <c r="C7" s="55"/>
      <c r="D7" s="55"/>
      <c r="E7" s="55"/>
      <c r="F7" s="11">
        <v>8000</v>
      </c>
      <c r="G7" s="11">
        <v>7500</v>
      </c>
      <c r="H7" s="11">
        <v>7500</v>
      </c>
      <c r="I7" s="21"/>
    </row>
    <row r="8" spans="1:9" x14ac:dyDescent="0.25">
      <c r="A8" s="55" t="s">
        <v>72</v>
      </c>
      <c r="B8" s="55"/>
      <c r="C8" s="55"/>
      <c r="D8" s="55"/>
      <c r="E8" s="55"/>
      <c r="F8" s="11">
        <v>0</v>
      </c>
      <c r="G8" s="11">
        <v>0</v>
      </c>
      <c r="H8" s="11">
        <v>9539.4</v>
      </c>
      <c r="I8" s="11"/>
    </row>
    <row r="9" spans="1:9" x14ac:dyDescent="0.25">
      <c r="A9" s="55" t="s">
        <v>73</v>
      </c>
      <c r="B9" s="55"/>
      <c r="C9" s="55"/>
      <c r="D9" s="55"/>
      <c r="E9" s="55"/>
      <c r="F9" s="3">
        <v>10341.52</v>
      </c>
      <c r="G9" s="3">
        <v>8261</v>
      </c>
      <c r="H9" s="3">
        <v>5863.88</v>
      </c>
      <c r="I9" s="3"/>
    </row>
    <row r="10" spans="1:9" x14ac:dyDescent="0.25">
      <c r="A10" s="55" t="s">
        <v>74</v>
      </c>
      <c r="B10" s="55"/>
      <c r="C10" s="55"/>
      <c r="D10" s="55"/>
      <c r="E10" s="55"/>
      <c r="F10" s="11">
        <v>1363.5</v>
      </c>
      <c r="G10" s="11">
        <v>5500</v>
      </c>
      <c r="H10" s="11">
        <v>3900</v>
      </c>
      <c r="I10" s="12"/>
    </row>
    <row r="11" spans="1:9" x14ac:dyDescent="0.25">
      <c r="A11" s="55" t="s">
        <v>75</v>
      </c>
      <c r="B11" s="55"/>
      <c r="C11" s="55"/>
      <c r="D11" s="55"/>
      <c r="E11" s="55"/>
      <c r="F11" s="11">
        <v>0</v>
      </c>
      <c r="G11" s="11">
        <v>260</v>
      </c>
      <c r="H11" s="11">
        <v>260</v>
      </c>
      <c r="I11" s="11"/>
    </row>
    <row r="12" spans="1:9" x14ac:dyDescent="0.25">
      <c r="A12" s="55" t="s">
        <v>76</v>
      </c>
      <c r="B12" s="55"/>
      <c r="C12" s="55"/>
      <c r="D12" s="55"/>
      <c r="E12" s="55"/>
      <c r="F12" s="11">
        <v>0</v>
      </c>
      <c r="G12" s="11">
        <v>0</v>
      </c>
      <c r="H12" s="11">
        <v>0</v>
      </c>
      <c r="I12" s="12"/>
    </row>
    <row r="13" spans="1:9" x14ac:dyDescent="0.25">
      <c r="A13" s="55" t="s">
        <v>77</v>
      </c>
      <c r="B13" s="55"/>
      <c r="C13" s="55"/>
      <c r="D13" s="55"/>
      <c r="E13" s="55"/>
      <c r="F13" s="11">
        <v>0</v>
      </c>
      <c r="G13" s="11">
        <v>570</v>
      </c>
      <c r="H13" s="11">
        <v>330</v>
      </c>
      <c r="I13" s="21"/>
    </row>
    <row r="14" spans="1:9" x14ac:dyDescent="0.25">
      <c r="A14" s="53" t="s">
        <v>49</v>
      </c>
      <c r="B14" s="53"/>
      <c r="C14" s="53"/>
      <c r="D14" s="53"/>
      <c r="E14" s="53"/>
      <c r="F14" s="13">
        <f>SUM(F2:F13)</f>
        <v>25812.02</v>
      </c>
      <c r="G14" s="13">
        <f>SUM(G2:G13)</f>
        <v>26953</v>
      </c>
      <c r="H14" s="13">
        <f>SUM(H2:H13)</f>
        <v>47071.28</v>
      </c>
      <c r="I14" s="13"/>
    </row>
    <row r="15" spans="1:9" x14ac:dyDescent="0.25">
      <c r="E15" s="14" t="s">
        <v>63</v>
      </c>
      <c r="F15" s="15">
        <f>F14/12</f>
        <v>2151.0016666666666</v>
      </c>
      <c r="G15" s="15">
        <f>G14/12</f>
        <v>2246.0833333333335</v>
      </c>
      <c r="H15" s="15">
        <f>H14/12</f>
        <v>3922.6066666666666</v>
      </c>
      <c r="I15" s="22"/>
    </row>
    <row r="18" spans="6:11" x14ac:dyDescent="0.25">
      <c r="F18" s="16"/>
      <c r="G18" s="10"/>
    </row>
    <row r="19" spans="6:11" x14ac:dyDescent="0.25">
      <c r="F19" s="17"/>
      <c r="G19" s="10"/>
      <c r="H19" s="56"/>
      <c r="I19" s="56"/>
      <c r="J19" s="56"/>
      <c r="K19" s="56"/>
    </row>
    <row r="20" spans="6:11" x14ac:dyDescent="0.25">
      <c r="F20" s="18"/>
      <c r="G20" s="10"/>
    </row>
    <row r="21" spans="6:11" x14ac:dyDescent="0.25">
      <c r="F21" s="19"/>
      <c r="G21" s="10"/>
      <c r="H21" s="20"/>
      <c r="I21" s="20"/>
    </row>
    <row r="22" spans="6:11" x14ac:dyDescent="0.25">
      <c r="F22" s="23"/>
      <c r="G22" s="10"/>
      <c r="H22" s="20"/>
      <c r="I22" s="20"/>
    </row>
  </sheetData>
  <sheetProtection algorithmName="SHA-512" hashValue="VpkYDxKPXfLA86CQ46Biio/8YAwh3gd/vLQY0aAurjthiHwil0TGkCP8ElioPhp0+Q95+Q0hYdIYaiSq+h9MtQ==" saltValue="20ejEl6hexHSk0JzTjpg6g==" spinCount="100000" sheet="1" objects="1" scenarios="1"/>
  <mergeCells count="15">
    <mergeCell ref="A6:E6"/>
    <mergeCell ref="A1:E1"/>
    <mergeCell ref="A2:E2"/>
    <mergeCell ref="A3:E3"/>
    <mergeCell ref="A4:E4"/>
    <mergeCell ref="A5:E5"/>
    <mergeCell ref="A13:E13"/>
    <mergeCell ref="A14:E14"/>
    <mergeCell ref="H19:K19"/>
    <mergeCell ref="A7:E7"/>
    <mergeCell ref="A8:E8"/>
    <mergeCell ref="A9:E9"/>
    <mergeCell ref="A10:E10"/>
    <mergeCell ref="A11:E11"/>
    <mergeCell ref="A12:E12"/>
  </mergeCells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22350-E70D-4717-8E18-AD965C05768A}">
  <sheetPr>
    <pageSetUpPr fitToPage="1"/>
  </sheetPr>
  <dimension ref="A1:O73"/>
  <sheetViews>
    <sheetView workbookViewId="0">
      <pane xSplit="1" ySplit="1" topLeftCell="C20" activePane="bottomRight" state="frozen"/>
      <selection pane="topRight" activeCell="B1" sqref="B1"/>
      <selection pane="bottomLeft" activeCell="A2" sqref="A2"/>
      <selection pane="bottomRight" activeCell="B1" sqref="B1:H1"/>
    </sheetView>
  </sheetViews>
  <sheetFormatPr defaultRowHeight="15" x14ac:dyDescent="0.25"/>
  <cols>
    <col min="1" max="1" width="110.85546875" customWidth="1"/>
    <col min="2" max="2" width="15.7109375" style="39" customWidth="1"/>
    <col min="3" max="3" width="13.85546875" style="39" customWidth="1"/>
    <col min="4" max="4" width="2.5703125" style="39" customWidth="1"/>
    <col min="5" max="5" width="14.28515625" style="40" customWidth="1"/>
    <col min="6" max="6" width="14.5703125" style="4" customWidth="1"/>
    <col min="7" max="7" width="2.85546875" style="4" customWidth="1"/>
    <col min="8" max="8" width="16.140625" style="4" customWidth="1"/>
    <col min="14" max="15" width="10.7109375" bestFit="1" customWidth="1"/>
  </cols>
  <sheetData>
    <row r="1" spans="1:8" x14ac:dyDescent="0.25">
      <c r="A1" s="24" t="s">
        <v>78</v>
      </c>
      <c r="B1" s="25">
        <v>2015</v>
      </c>
      <c r="C1" s="25">
        <v>2016</v>
      </c>
      <c r="D1" s="25"/>
      <c r="E1" s="26" t="s">
        <v>79</v>
      </c>
      <c r="F1" s="9">
        <v>2017</v>
      </c>
      <c r="G1" s="9"/>
      <c r="H1" s="27" t="s">
        <v>80</v>
      </c>
    </row>
    <row r="2" spans="1:8" x14ac:dyDescent="0.25">
      <c r="A2" s="28" t="s">
        <v>81</v>
      </c>
      <c r="B2" s="29">
        <v>15400</v>
      </c>
      <c r="C2" s="29">
        <v>0</v>
      </c>
      <c r="D2" s="29"/>
      <c r="E2" s="30"/>
      <c r="F2" s="31">
        <v>0</v>
      </c>
      <c r="H2" s="32"/>
    </row>
    <row r="3" spans="1:8" x14ac:dyDescent="0.25">
      <c r="A3" s="28" t="s">
        <v>82</v>
      </c>
      <c r="B3" s="29">
        <v>17000</v>
      </c>
      <c r="C3" s="29">
        <v>0</v>
      </c>
      <c r="D3" s="29"/>
      <c r="E3" s="30"/>
      <c r="F3" s="31">
        <v>0</v>
      </c>
      <c r="H3" s="32"/>
    </row>
    <row r="4" spans="1:8" x14ac:dyDescent="0.25">
      <c r="A4" s="28" t="s">
        <v>83</v>
      </c>
      <c r="B4" s="29">
        <v>11134</v>
      </c>
      <c r="C4" s="29">
        <v>0</v>
      </c>
      <c r="D4" s="29"/>
      <c r="E4" s="30"/>
      <c r="F4" s="31">
        <v>0</v>
      </c>
      <c r="H4" s="32"/>
    </row>
    <row r="5" spans="1:8" x14ac:dyDescent="0.25">
      <c r="A5" s="28" t="s">
        <v>84</v>
      </c>
      <c r="B5" s="29">
        <v>144107</v>
      </c>
      <c r="C5" s="29">
        <v>0</v>
      </c>
      <c r="D5" s="29"/>
      <c r="E5" s="30"/>
      <c r="F5" s="31">
        <v>12500</v>
      </c>
      <c r="H5" s="34">
        <f>B5+F5</f>
        <v>156607</v>
      </c>
    </row>
    <row r="6" spans="1:8" x14ac:dyDescent="0.25">
      <c r="A6" s="28" t="s">
        <v>85</v>
      </c>
      <c r="B6" s="29">
        <v>13000</v>
      </c>
      <c r="C6" s="29">
        <v>0</v>
      </c>
      <c r="D6" s="29"/>
      <c r="E6" s="30"/>
      <c r="F6" s="31">
        <v>0</v>
      </c>
      <c r="H6" s="32"/>
    </row>
    <row r="7" spans="1:8" x14ac:dyDescent="0.25">
      <c r="A7" s="28" t="s">
        <v>86</v>
      </c>
      <c r="B7" s="29">
        <v>1485</v>
      </c>
      <c r="C7" s="29">
        <v>0</v>
      </c>
      <c r="D7" s="29"/>
      <c r="E7" s="30"/>
      <c r="F7" s="31">
        <v>0</v>
      </c>
      <c r="H7" s="32"/>
    </row>
    <row r="8" spans="1:8" x14ac:dyDescent="0.25">
      <c r="A8" s="28" t="s">
        <v>87</v>
      </c>
      <c r="B8" s="29">
        <v>32790</v>
      </c>
      <c r="C8" s="29">
        <v>0</v>
      </c>
      <c r="D8" s="29"/>
      <c r="E8" s="30"/>
      <c r="F8" s="31">
        <v>0</v>
      </c>
      <c r="H8" s="32"/>
    </row>
    <row r="9" spans="1:8" x14ac:dyDescent="0.25">
      <c r="A9" s="28" t="s">
        <v>88</v>
      </c>
      <c r="B9" s="29">
        <v>20550</v>
      </c>
      <c r="C9" s="29">
        <v>0</v>
      </c>
      <c r="D9" s="29"/>
      <c r="E9" s="30"/>
      <c r="F9" s="31">
        <v>0</v>
      </c>
      <c r="H9" s="32"/>
    </row>
    <row r="10" spans="1:8" x14ac:dyDescent="0.25">
      <c r="A10" s="28" t="s">
        <v>89</v>
      </c>
      <c r="B10" s="29">
        <v>11283</v>
      </c>
      <c r="C10" s="29">
        <v>0</v>
      </c>
      <c r="D10" s="29"/>
      <c r="E10" s="30"/>
      <c r="F10" s="31">
        <v>0</v>
      </c>
      <c r="H10" s="32"/>
    </row>
    <row r="11" spans="1:8" x14ac:dyDescent="0.25">
      <c r="A11" s="28" t="s">
        <v>90</v>
      </c>
      <c r="B11" s="29">
        <v>13820.36</v>
      </c>
      <c r="C11" s="29">
        <v>0</v>
      </c>
      <c r="D11" s="29"/>
      <c r="E11" s="30"/>
      <c r="F11" s="31">
        <v>0</v>
      </c>
      <c r="H11" s="32"/>
    </row>
    <row r="12" spans="1:8" x14ac:dyDescent="0.25">
      <c r="A12" s="28" t="s">
        <v>91</v>
      </c>
      <c r="B12" s="29">
        <v>1800</v>
      </c>
      <c r="C12" s="29">
        <v>0</v>
      </c>
      <c r="D12" s="29"/>
      <c r="E12" s="30"/>
      <c r="F12" s="31">
        <v>0</v>
      </c>
      <c r="H12" s="32"/>
    </row>
    <row r="13" spans="1:8" x14ac:dyDescent="0.25">
      <c r="A13" s="28" t="s">
        <v>92</v>
      </c>
      <c r="B13" s="29">
        <v>27375</v>
      </c>
      <c r="C13" s="29">
        <v>0</v>
      </c>
      <c r="D13" s="29"/>
      <c r="E13" s="30"/>
      <c r="F13" s="31">
        <v>0</v>
      </c>
      <c r="H13" s="32"/>
    </row>
    <row r="14" spans="1:8" x14ac:dyDescent="0.25">
      <c r="A14" s="28" t="s">
        <v>93</v>
      </c>
      <c r="B14" s="29">
        <v>346725</v>
      </c>
      <c r="C14" s="29">
        <v>345415</v>
      </c>
      <c r="D14" s="33" t="s">
        <v>64</v>
      </c>
      <c r="E14" s="30">
        <v>692144</v>
      </c>
      <c r="F14" s="31">
        <v>0</v>
      </c>
      <c r="H14" s="32"/>
    </row>
    <row r="15" spans="1:8" x14ac:dyDescent="0.25">
      <c r="A15" s="28" t="s">
        <v>94</v>
      </c>
      <c r="B15" s="29">
        <v>34475.03</v>
      </c>
      <c r="C15" s="29">
        <v>2060</v>
      </c>
      <c r="D15" s="29"/>
      <c r="E15" s="30">
        <f>B15+C15</f>
        <v>36535.03</v>
      </c>
      <c r="F15" s="31">
        <v>32257.07</v>
      </c>
      <c r="G15" s="4" t="s">
        <v>64</v>
      </c>
      <c r="H15" s="34">
        <f>E15+F15</f>
        <v>68792.100000000006</v>
      </c>
    </row>
    <row r="16" spans="1:8" x14ac:dyDescent="0.25">
      <c r="A16" s="28" t="s">
        <v>95</v>
      </c>
      <c r="B16" s="29">
        <v>60000</v>
      </c>
      <c r="C16" s="29">
        <v>20000</v>
      </c>
      <c r="D16" s="33" t="s">
        <v>64</v>
      </c>
      <c r="E16" s="30">
        <v>80000</v>
      </c>
      <c r="F16" s="31">
        <v>0</v>
      </c>
      <c r="H16" s="32"/>
    </row>
    <row r="17" spans="1:15" x14ac:dyDescent="0.25">
      <c r="A17" s="28" t="s">
        <v>96</v>
      </c>
      <c r="B17" s="29">
        <v>952.02</v>
      </c>
      <c r="C17" s="29">
        <v>9053</v>
      </c>
      <c r="D17" s="29" t="s">
        <v>64</v>
      </c>
      <c r="E17" s="30">
        <f>B17+C17</f>
        <v>10005.02</v>
      </c>
      <c r="F17" s="31">
        <v>4700</v>
      </c>
      <c r="G17" s="4" t="s">
        <v>64</v>
      </c>
      <c r="H17" s="34">
        <f>E17+F17</f>
        <v>14705.02</v>
      </c>
    </row>
    <row r="18" spans="1:15" x14ac:dyDescent="0.25">
      <c r="A18" s="28" t="s">
        <v>97</v>
      </c>
      <c r="B18" s="29">
        <v>12658.15</v>
      </c>
      <c r="C18" s="29">
        <v>32245.79</v>
      </c>
      <c r="D18" s="29" t="s">
        <v>64</v>
      </c>
      <c r="E18" s="30">
        <f>B18+C18</f>
        <v>44903.94</v>
      </c>
      <c r="F18" s="31">
        <v>4160</v>
      </c>
      <c r="G18" s="4" t="s">
        <v>64</v>
      </c>
      <c r="H18" s="34">
        <f>E18+F18</f>
        <v>49063.94</v>
      </c>
      <c r="N18" s="35"/>
      <c r="O18" s="35"/>
    </row>
    <row r="19" spans="1:15" x14ac:dyDescent="0.25">
      <c r="A19" s="28" t="s">
        <v>98</v>
      </c>
      <c r="B19" s="29">
        <v>27375</v>
      </c>
      <c r="C19" s="29">
        <v>90000</v>
      </c>
      <c r="D19" s="33" t="s">
        <v>64</v>
      </c>
      <c r="E19" s="30">
        <f>B19+C19</f>
        <v>117375</v>
      </c>
      <c r="F19" s="31">
        <v>0</v>
      </c>
      <c r="H19" s="32"/>
    </row>
    <row r="20" spans="1:15" x14ac:dyDescent="0.25">
      <c r="A20" s="28" t="s">
        <v>99</v>
      </c>
      <c r="B20" s="29">
        <v>20000</v>
      </c>
      <c r="C20" s="29">
        <v>14000</v>
      </c>
      <c r="D20" s="33" t="s">
        <v>64</v>
      </c>
      <c r="E20" s="30">
        <f>B20+C20</f>
        <v>34000</v>
      </c>
      <c r="F20" s="31">
        <v>0</v>
      </c>
      <c r="H20" s="32"/>
    </row>
    <row r="21" spans="1:15" x14ac:dyDescent="0.25">
      <c r="A21" s="28" t="s">
        <v>100</v>
      </c>
      <c r="B21" s="29">
        <v>0</v>
      </c>
      <c r="C21" s="29">
        <v>6800</v>
      </c>
      <c r="D21" s="33"/>
      <c r="E21" s="30"/>
      <c r="F21" s="31">
        <v>0</v>
      </c>
      <c r="H21" s="32"/>
    </row>
    <row r="22" spans="1:15" x14ac:dyDescent="0.25">
      <c r="A22" s="28" t="s">
        <v>101</v>
      </c>
      <c r="B22" s="29">
        <v>0</v>
      </c>
      <c r="C22" s="29">
        <v>97200</v>
      </c>
      <c r="D22" s="33"/>
      <c r="E22" s="30"/>
      <c r="F22" s="31">
        <v>0</v>
      </c>
      <c r="H22" s="32"/>
    </row>
    <row r="23" spans="1:15" x14ac:dyDescent="0.25">
      <c r="A23" s="28" t="s">
        <v>102</v>
      </c>
      <c r="B23" s="29">
        <v>0</v>
      </c>
      <c r="C23" s="29">
        <v>3970</v>
      </c>
      <c r="D23" s="29"/>
      <c r="E23" s="30"/>
      <c r="F23" s="31">
        <v>0</v>
      </c>
      <c r="H23" s="32"/>
    </row>
    <row r="24" spans="1:15" x14ac:dyDescent="0.25">
      <c r="A24" s="28" t="s">
        <v>103</v>
      </c>
      <c r="B24" s="29">
        <v>0</v>
      </c>
      <c r="C24" s="29">
        <v>15900</v>
      </c>
      <c r="D24" s="29"/>
      <c r="E24" s="30"/>
      <c r="F24" s="31">
        <v>0</v>
      </c>
      <c r="H24" s="32"/>
    </row>
    <row r="25" spans="1:15" x14ac:dyDescent="0.25">
      <c r="A25" s="28" t="s">
        <v>104</v>
      </c>
      <c r="B25" s="29">
        <v>0</v>
      </c>
      <c r="C25" s="29">
        <v>3500</v>
      </c>
      <c r="D25" s="29"/>
      <c r="E25" s="30"/>
      <c r="F25" s="31">
        <v>0</v>
      </c>
      <c r="H25" s="32"/>
    </row>
    <row r="26" spans="1:15" x14ac:dyDescent="0.25">
      <c r="A26" s="28" t="s">
        <v>105</v>
      </c>
      <c r="B26" s="29">
        <v>0</v>
      </c>
      <c r="C26" s="29">
        <v>3000</v>
      </c>
      <c r="D26" s="29"/>
      <c r="E26" s="30"/>
      <c r="F26" s="31">
        <v>0</v>
      </c>
      <c r="H26" s="32"/>
    </row>
    <row r="27" spans="1:15" x14ac:dyDescent="0.25">
      <c r="A27" s="28" t="s">
        <v>106</v>
      </c>
      <c r="B27" s="29">
        <v>0</v>
      </c>
      <c r="C27" s="29">
        <v>5500</v>
      </c>
      <c r="D27" s="29"/>
      <c r="E27" s="30"/>
      <c r="F27" s="31">
        <v>0</v>
      </c>
      <c r="H27" s="32"/>
    </row>
    <row r="28" spans="1:15" x14ac:dyDescent="0.25">
      <c r="A28" s="28" t="s">
        <v>107</v>
      </c>
      <c r="B28" s="29">
        <v>0</v>
      </c>
      <c r="C28" s="29">
        <v>1999</v>
      </c>
      <c r="D28" s="29"/>
      <c r="E28" s="30"/>
      <c r="F28" s="31">
        <v>0</v>
      </c>
      <c r="H28" s="32"/>
    </row>
    <row r="29" spans="1:15" x14ac:dyDescent="0.25">
      <c r="A29" s="28" t="s">
        <v>108</v>
      </c>
      <c r="B29" s="29">
        <v>0</v>
      </c>
      <c r="C29" s="29">
        <v>3216.9</v>
      </c>
      <c r="D29" s="29"/>
      <c r="E29" s="30"/>
      <c r="F29" s="31">
        <v>0</v>
      </c>
      <c r="H29" s="32"/>
    </row>
    <row r="30" spans="1:15" x14ac:dyDescent="0.25">
      <c r="A30" s="28" t="s">
        <v>109</v>
      </c>
      <c r="B30" s="29">
        <v>0</v>
      </c>
      <c r="C30" s="29">
        <v>1600</v>
      </c>
      <c r="D30" s="29"/>
      <c r="E30" s="30"/>
      <c r="F30" s="31">
        <v>0</v>
      </c>
      <c r="H30" s="32"/>
    </row>
    <row r="31" spans="1:15" x14ac:dyDescent="0.25">
      <c r="A31" s="28" t="s">
        <v>110</v>
      </c>
      <c r="B31" s="29">
        <v>0</v>
      </c>
      <c r="C31" s="29">
        <v>5100</v>
      </c>
      <c r="D31" s="29"/>
      <c r="E31" s="30"/>
      <c r="F31" s="31">
        <v>0</v>
      </c>
      <c r="H31" s="32"/>
    </row>
    <row r="32" spans="1:15" x14ac:dyDescent="0.25">
      <c r="A32" s="28" t="s">
        <v>111</v>
      </c>
      <c r="B32" s="29">
        <v>0</v>
      </c>
      <c r="C32" s="29">
        <v>7691.63</v>
      </c>
      <c r="D32" s="29"/>
      <c r="E32" s="30"/>
      <c r="F32" s="31">
        <v>0</v>
      </c>
      <c r="H32" s="32"/>
    </row>
    <row r="33" spans="1:8" x14ac:dyDescent="0.25">
      <c r="A33" s="28" t="s">
        <v>112</v>
      </c>
      <c r="B33" s="29">
        <v>0</v>
      </c>
      <c r="C33" s="29">
        <v>14960</v>
      </c>
      <c r="D33" s="29"/>
      <c r="E33" s="30"/>
      <c r="F33" s="31">
        <v>0</v>
      </c>
      <c r="H33" s="32"/>
    </row>
    <row r="34" spans="1:8" x14ac:dyDescent="0.25">
      <c r="A34" s="28" t="s">
        <v>113</v>
      </c>
      <c r="B34" s="29">
        <v>0</v>
      </c>
      <c r="C34" s="29">
        <v>2300</v>
      </c>
      <c r="D34" s="29"/>
      <c r="E34" s="30"/>
      <c r="F34" s="31">
        <v>0</v>
      </c>
      <c r="H34" s="32"/>
    </row>
    <row r="35" spans="1:8" x14ac:dyDescent="0.25">
      <c r="A35" s="28" t="s">
        <v>114</v>
      </c>
      <c r="B35" s="29">
        <v>0</v>
      </c>
      <c r="C35" s="29">
        <v>7850</v>
      </c>
      <c r="D35" s="29"/>
      <c r="E35" s="30"/>
      <c r="F35" s="31">
        <v>0</v>
      </c>
      <c r="H35" s="32"/>
    </row>
    <row r="36" spans="1:8" x14ac:dyDescent="0.25">
      <c r="A36" s="28" t="s">
        <v>115</v>
      </c>
      <c r="B36" s="29">
        <v>0</v>
      </c>
      <c r="C36" s="29">
        <v>21312.17</v>
      </c>
      <c r="D36" s="29"/>
      <c r="E36" s="30"/>
      <c r="F36" s="31">
        <v>0</v>
      </c>
      <c r="H36" s="32"/>
    </row>
    <row r="37" spans="1:8" x14ac:dyDescent="0.25">
      <c r="A37" s="28" t="s">
        <v>116</v>
      </c>
      <c r="B37" s="29">
        <v>0</v>
      </c>
      <c r="C37" s="29">
        <v>10800</v>
      </c>
      <c r="D37" s="29"/>
      <c r="E37" s="30"/>
      <c r="F37" s="31">
        <v>10800</v>
      </c>
      <c r="G37" s="9" t="s">
        <v>64</v>
      </c>
      <c r="H37" s="34">
        <f>C37+F37</f>
        <v>21600</v>
      </c>
    </row>
    <row r="38" spans="1:8" x14ac:dyDescent="0.25">
      <c r="A38" s="28" t="s">
        <v>117</v>
      </c>
      <c r="B38" s="29">
        <v>0</v>
      </c>
      <c r="C38" s="29">
        <v>8520</v>
      </c>
      <c r="D38" s="29"/>
      <c r="E38" s="30"/>
      <c r="F38" s="31">
        <v>38087.699999999997</v>
      </c>
      <c r="G38" s="9" t="s">
        <v>64</v>
      </c>
      <c r="H38" s="34">
        <f>C38+F38</f>
        <v>46607.7</v>
      </c>
    </row>
    <row r="39" spans="1:8" x14ac:dyDescent="0.25">
      <c r="A39" s="28" t="s">
        <v>118</v>
      </c>
      <c r="B39" s="29">
        <v>0</v>
      </c>
      <c r="C39" s="29">
        <v>2500</v>
      </c>
      <c r="D39" s="29"/>
      <c r="E39" s="30"/>
      <c r="F39" s="31">
        <v>0</v>
      </c>
      <c r="H39" s="32"/>
    </row>
    <row r="40" spans="1:8" x14ac:dyDescent="0.25">
      <c r="A40" s="28" t="s">
        <v>119</v>
      </c>
      <c r="B40" s="29">
        <v>0</v>
      </c>
      <c r="C40" s="29">
        <v>2849</v>
      </c>
      <c r="D40" s="29"/>
      <c r="E40" s="30"/>
      <c r="F40" s="31">
        <v>325</v>
      </c>
      <c r="G40" s="9" t="s">
        <v>64</v>
      </c>
      <c r="H40" s="34">
        <f>C40+F40</f>
        <v>3174</v>
      </c>
    </row>
    <row r="41" spans="1:8" x14ac:dyDescent="0.25">
      <c r="A41" s="28" t="s">
        <v>120</v>
      </c>
      <c r="B41" s="29">
        <v>0</v>
      </c>
      <c r="C41" s="29">
        <v>13791.9</v>
      </c>
      <c r="D41" s="29"/>
      <c r="E41" s="30"/>
      <c r="F41" s="31">
        <v>0</v>
      </c>
      <c r="H41" s="32"/>
    </row>
    <row r="42" spans="1:8" x14ac:dyDescent="0.25">
      <c r="A42" s="28" t="s">
        <v>121</v>
      </c>
      <c r="B42" s="29">
        <v>0</v>
      </c>
      <c r="C42" s="29">
        <v>1296.7</v>
      </c>
      <c r="D42" s="29"/>
      <c r="E42" s="30"/>
      <c r="F42" s="31">
        <v>0</v>
      </c>
      <c r="H42" s="32"/>
    </row>
    <row r="43" spans="1:8" x14ac:dyDescent="0.25">
      <c r="A43" s="28" t="s">
        <v>122</v>
      </c>
      <c r="B43" s="29">
        <v>0</v>
      </c>
      <c r="C43" s="29">
        <v>5720</v>
      </c>
      <c r="D43" s="29"/>
      <c r="E43" s="30"/>
      <c r="F43" s="31">
        <v>0</v>
      </c>
      <c r="H43" s="32"/>
    </row>
    <row r="44" spans="1:8" x14ac:dyDescent="0.25">
      <c r="A44" s="28" t="s">
        <v>123</v>
      </c>
      <c r="B44" s="29">
        <v>0</v>
      </c>
      <c r="C44" s="29">
        <v>25600</v>
      </c>
      <c r="D44" s="29"/>
      <c r="E44" s="30"/>
      <c r="F44" s="31">
        <v>6400</v>
      </c>
      <c r="G44" s="9" t="s">
        <v>64</v>
      </c>
      <c r="H44" s="34">
        <f>C44+F44</f>
        <v>32000</v>
      </c>
    </row>
    <row r="45" spans="1:8" x14ac:dyDescent="0.25">
      <c r="A45" s="28" t="s">
        <v>124</v>
      </c>
      <c r="B45" s="29">
        <v>0</v>
      </c>
      <c r="C45" s="29">
        <v>47200</v>
      </c>
      <c r="D45" s="29"/>
      <c r="E45" s="30"/>
      <c r="F45" s="31">
        <v>11800</v>
      </c>
      <c r="G45" s="9" t="s">
        <v>64</v>
      </c>
      <c r="H45" s="34">
        <f t="shared" ref="H45:H48" si="0">C45+F45</f>
        <v>59000</v>
      </c>
    </row>
    <row r="46" spans="1:8" x14ac:dyDescent="0.25">
      <c r="A46" s="28" t="s">
        <v>125</v>
      </c>
      <c r="B46" s="29">
        <v>0</v>
      </c>
      <c r="C46" s="29">
        <v>15950</v>
      </c>
      <c r="D46" s="29"/>
      <c r="E46" s="30"/>
      <c r="F46" s="31">
        <v>12530</v>
      </c>
      <c r="G46" s="9" t="s">
        <v>64</v>
      </c>
      <c r="H46" s="34">
        <f t="shared" si="0"/>
        <v>28480</v>
      </c>
    </row>
    <row r="47" spans="1:8" x14ac:dyDescent="0.25">
      <c r="A47" s="28" t="s">
        <v>126</v>
      </c>
      <c r="B47" s="29">
        <v>0</v>
      </c>
      <c r="C47" s="29">
        <v>54870</v>
      </c>
      <c r="D47" s="29"/>
      <c r="E47" s="30"/>
      <c r="F47" s="31">
        <v>102424</v>
      </c>
      <c r="G47" s="9" t="s">
        <v>64</v>
      </c>
      <c r="H47" s="34">
        <f t="shared" si="0"/>
        <v>157294</v>
      </c>
    </row>
    <row r="48" spans="1:8" x14ac:dyDescent="0.25">
      <c r="A48" s="28" t="s">
        <v>127</v>
      </c>
      <c r="B48" s="29">
        <v>0</v>
      </c>
      <c r="C48" s="29">
        <v>8154.25</v>
      </c>
      <c r="D48" s="29"/>
      <c r="E48" s="30"/>
      <c r="F48" s="31">
        <v>3442.5</v>
      </c>
      <c r="G48" s="9" t="s">
        <v>64</v>
      </c>
      <c r="H48" s="34">
        <f t="shared" si="0"/>
        <v>11596.75</v>
      </c>
    </row>
    <row r="49" spans="1:8" x14ac:dyDescent="0.25">
      <c r="A49" s="28" t="s">
        <v>128</v>
      </c>
      <c r="B49" s="29">
        <v>0</v>
      </c>
      <c r="C49" s="29">
        <v>0</v>
      </c>
      <c r="D49" s="29"/>
      <c r="E49" s="30"/>
      <c r="F49" s="31">
        <v>7532</v>
      </c>
      <c r="H49" s="32"/>
    </row>
    <row r="50" spans="1:8" x14ac:dyDescent="0.25">
      <c r="A50" s="28" t="s">
        <v>129</v>
      </c>
      <c r="B50" s="29">
        <v>0</v>
      </c>
      <c r="C50" s="29">
        <v>0</v>
      </c>
      <c r="D50" s="29"/>
      <c r="E50" s="30"/>
      <c r="F50" s="31">
        <v>5881.2</v>
      </c>
      <c r="H50" s="32"/>
    </row>
    <row r="51" spans="1:8" x14ac:dyDescent="0.25">
      <c r="A51" s="28" t="s">
        <v>130</v>
      </c>
      <c r="B51" s="29">
        <v>0</v>
      </c>
      <c r="C51" s="29">
        <v>0</v>
      </c>
      <c r="D51" s="29"/>
      <c r="E51" s="30"/>
      <c r="F51" s="31">
        <v>33241.379999999997</v>
      </c>
      <c r="H51" s="32"/>
    </row>
    <row r="52" spans="1:8" x14ac:dyDescent="0.25">
      <c r="A52" s="28" t="s">
        <v>131</v>
      </c>
      <c r="B52" s="29">
        <v>0</v>
      </c>
      <c r="C52" s="29">
        <v>0</v>
      </c>
      <c r="D52" s="29"/>
      <c r="E52" s="30"/>
      <c r="F52" s="31">
        <v>9657.9599999999991</v>
      </c>
      <c r="H52" s="32"/>
    </row>
    <row r="53" spans="1:8" x14ac:dyDescent="0.25">
      <c r="A53" s="28" t="s">
        <v>132</v>
      </c>
      <c r="B53" s="29">
        <v>0</v>
      </c>
      <c r="C53" s="29">
        <v>0</v>
      </c>
      <c r="D53" s="29"/>
      <c r="E53" s="30"/>
      <c r="F53" s="31">
        <v>2511</v>
      </c>
      <c r="H53" s="32"/>
    </row>
    <row r="54" spans="1:8" x14ac:dyDescent="0.25">
      <c r="A54" s="28" t="s">
        <v>133</v>
      </c>
      <c r="B54" s="29">
        <v>0</v>
      </c>
      <c r="C54" s="29">
        <v>0</v>
      </c>
      <c r="D54" s="29"/>
      <c r="E54" s="30"/>
      <c r="F54" s="31">
        <v>4032</v>
      </c>
      <c r="H54" s="32"/>
    </row>
    <row r="55" spans="1:8" x14ac:dyDescent="0.25">
      <c r="A55" s="28" t="s">
        <v>134</v>
      </c>
      <c r="B55" s="29">
        <v>0</v>
      </c>
      <c r="C55" s="29">
        <v>0</v>
      </c>
      <c r="D55" s="29"/>
      <c r="E55" s="30"/>
      <c r="F55" s="31">
        <v>10653.24</v>
      </c>
      <c r="H55" s="32"/>
    </row>
    <row r="56" spans="1:8" x14ac:dyDescent="0.25">
      <c r="A56" s="28" t="s">
        <v>135</v>
      </c>
      <c r="B56" s="29">
        <v>0</v>
      </c>
      <c r="C56" s="29">
        <v>0</v>
      </c>
      <c r="D56" s="29"/>
      <c r="E56" s="30"/>
      <c r="F56" s="31">
        <v>23576.28</v>
      </c>
      <c r="H56" s="32"/>
    </row>
    <row r="57" spans="1:8" x14ac:dyDescent="0.25">
      <c r="A57" s="28" t="s">
        <v>136</v>
      </c>
      <c r="B57" s="29">
        <v>0</v>
      </c>
      <c r="C57" s="29">
        <v>0</v>
      </c>
      <c r="D57" s="29"/>
      <c r="E57" s="30"/>
      <c r="F57" s="31">
        <v>600</v>
      </c>
      <c r="H57" s="32"/>
    </row>
    <row r="58" spans="1:8" x14ac:dyDescent="0.25">
      <c r="A58" s="28" t="s">
        <v>137</v>
      </c>
      <c r="B58" s="29">
        <v>0</v>
      </c>
      <c r="C58" s="29">
        <v>0</v>
      </c>
      <c r="D58" s="29"/>
      <c r="E58" s="30"/>
      <c r="F58" s="31">
        <v>3588</v>
      </c>
      <c r="H58" s="32"/>
    </row>
    <row r="59" spans="1:8" x14ac:dyDescent="0.25">
      <c r="A59" s="28" t="s">
        <v>138</v>
      </c>
      <c r="B59" s="29">
        <v>0</v>
      </c>
      <c r="C59" s="29">
        <v>0</v>
      </c>
      <c r="D59" s="29"/>
      <c r="E59" s="30"/>
      <c r="F59" s="31">
        <v>10508.9</v>
      </c>
      <c r="H59" s="32"/>
    </row>
    <row r="60" spans="1:8" x14ac:dyDescent="0.25">
      <c r="A60" s="28" t="s">
        <v>139</v>
      </c>
      <c r="B60" s="29">
        <v>0</v>
      </c>
      <c r="C60" s="29">
        <v>0</v>
      </c>
      <c r="D60" s="29"/>
      <c r="E60" s="30"/>
      <c r="F60" s="31">
        <v>21078.720000000001</v>
      </c>
      <c r="H60" s="32"/>
    </row>
    <row r="61" spans="1:8" x14ac:dyDescent="0.25">
      <c r="A61" s="28" t="s">
        <v>140</v>
      </c>
      <c r="B61" s="29">
        <v>0</v>
      </c>
      <c r="C61" s="29">
        <v>0</v>
      </c>
      <c r="D61" s="29"/>
      <c r="E61" s="30"/>
      <c r="F61" s="31">
        <v>41943.78</v>
      </c>
      <c r="H61" s="32"/>
    </row>
    <row r="62" spans="1:8" x14ac:dyDescent="0.25">
      <c r="A62" s="28" t="s">
        <v>141</v>
      </c>
      <c r="B62" s="29">
        <v>0</v>
      </c>
      <c r="C62" s="29">
        <v>0</v>
      </c>
      <c r="D62" s="29"/>
      <c r="E62" s="30"/>
      <c r="F62" s="31">
        <v>15962</v>
      </c>
      <c r="H62" s="32"/>
    </row>
    <row r="63" spans="1:8" x14ac:dyDescent="0.25">
      <c r="A63" s="28" t="s">
        <v>142</v>
      </c>
      <c r="B63" s="29">
        <v>0</v>
      </c>
      <c r="C63" s="29">
        <v>0</v>
      </c>
      <c r="D63" s="29"/>
      <c r="E63" s="30"/>
      <c r="F63" s="31">
        <v>23679.599999999999</v>
      </c>
      <c r="H63" s="32"/>
    </row>
    <row r="64" spans="1:8" x14ac:dyDescent="0.25">
      <c r="A64" s="28" t="s">
        <v>143</v>
      </c>
      <c r="B64" s="29">
        <v>0</v>
      </c>
      <c r="C64" s="29">
        <v>0</v>
      </c>
      <c r="D64" s="29"/>
      <c r="E64" s="30"/>
      <c r="F64" s="31">
        <v>9295.5</v>
      </c>
      <c r="H64" s="32"/>
    </row>
    <row r="65" spans="1:8" x14ac:dyDescent="0.25">
      <c r="A65" s="28" t="s">
        <v>144</v>
      </c>
      <c r="B65" s="29">
        <v>0</v>
      </c>
      <c r="C65" s="29">
        <v>0</v>
      </c>
      <c r="D65" s="29"/>
      <c r="E65" s="30"/>
      <c r="F65" s="31">
        <v>500</v>
      </c>
      <c r="H65" s="32"/>
    </row>
    <row r="66" spans="1:8" x14ac:dyDescent="0.25">
      <c r="A66" s="28" t="s">
        <v>145</v>
      </c>
      <c r="B66" s="29">
        <v>0</v>
      </c>
      <c r="C66" s="29">
        <v>0</v>
      </c>
      <c r="D66" s="29"/>
      <c r="E66" s="30"/>
      <c r="F66" s="31">
        <v>1000</v>
      </c>
      <c r="H66" s="32"/>
    </row>
    <row r="67" spans="1:8" x14ac:dyDescent="0.25">
      <c r="A67" s="28" t="s">
        <v>146</v>
      </c>
      <c r="B67" s="29">
        <v>0</v>
      </c>
      <c r="C67" s="29">
        <v>0</v>
      </c>
      <c r="D67" s="29"/>
      <c r="E67" s="30"/>
      <c r="F67" s="31">
        <v>5148</v>
      </c>
      <c r="H67" s="32"/>
    </row>
    <row r="68" spans="1:8" x14ac:dyDescent="0.25">
      <c r="A68" s="28" t="s">
        <v>147</v>
      </c>
      <c r="B68" s="29">
        <v>0</v>
      </c>
      <c r="C68" s="29">
        <v>0</v>
      </c>
      <c r="D68" s="29"/>
      <c r="E68" s="30"/>
      <c r="F68" s="31">
        <v>3201.31</v>
      </c>
      <c r="H68" s="32"/>
    </row>
    <row r="69" spans="1:8" x14ac:dyDescent="0.25">
      <c r="A69" s="28" t="s">
        <v>148</v>
      </c>
      <c r="B69" s="29">
        <v>0</v>
      </c>
      <c r="C69" s="29">
        <v>0</v>
      </c>
      <c r="D69" s="29"/>
      <c r="E69" s="30"/>
      <c r="F69" s="31">
        <v>5439.71</v>
      </c>
      <c r="H69" s="32"/>
    </row>
    <row r="70" spans="1:8" x14ac:dyDescent="0.25">
      <c r="A70" s="28" t="s">
        <v>149</v>
      </c>
      <c r="B70" s="29">
        <v>0</v>
      </c>
      <c r="C70" s="29">
        <v>0</v>
      </c>
      <c r="D70" s="29"/>
      <c r="E70" s="30"/>
      <c r="F70" s="31">
        <v>1500</v>
      </c>
      <c r="H70" s="32"/>
    </row>
    <row r="71" spans="1:8" x14ac:dyDescent="0.25">
      <c r="A71" s="36" t="s">
        <v>49</v>
      </c>
      <c r="B71" s="29">
        <f>SUM(B2:B70)</f>
        <v>811929.56</v>
      </c>
      <c r="C71" s="29">
        <f>SUM(C2:C70)</f>
        <v>911925.34000000008</v>
      </c>
      <c r="D71" s="29"/>
      <c r="E71" s="30"/>
      <c r="F71" s="37">
        <f>SUM(F2:F70)</f>
        <v>479956.85</v>
      </c>
      <c r="H71" s="32"/>
    </row>
    <row r="73" spans="1:8" x14ac:dyDescent="0.25">
      <c r="A73" s="36" t="s">
        <v>150</v>
      </c>
      <c r="B73" s="38">
        <f>B71+C71+F71</f>
        <v>2203811.75</v>
      </c>
    </row>
  </sheetData>
  <sheetProtection algorithmName="SHA-512" hashValue="ps5gPLZ4Q0MI4Gsj1mqNuPo3rbHBG5Bu22J8MZZvJsCP/Ef/4H+qsBjZuSKxAt8qEFp3urMQNnXwpJhqYhzqAw==" saltValue="TNDVG2uCt8LBuu8dMJomww==" spinCount="100000" sheet="1" objects="1" scenarios="1"/>
  <pageMargins left="0.25" right="0.25" top="0.75" bottom="0.75" header="0.3" footer="0.3"/>
  <pageSetup paperSize="9" scale="75" fitToHeight="0" orientation="landscape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CABF0-3F11-4DB2-A2DA-59D491D75912}">
  <dimension ref="A1:D14"/>
  <sheetViews>
    <sheetView workbookViewId="0">
      <selection activeCell="H15" sqref="H15"/>
    </sheetView>
  </sheetViews>
  <sheetFormatPr defaultRowHeight="15" x14ac:dyDescent="0.25"/>
  <cols>
    <col min="1" max="1" width="14.42578125" style="41" customWidth="1"/>
    <col min="2" max="2" width="17.85546875" style="41" customWidth="1"/>
    <col min="3" max="3" width="18.28515625" style="41" customWidth="1"/>
    <col min="4" max="4" width="14.85546875" style="41" customWidth="1"/>
    <col min="5" max="16384" width="9.140625" style="41"/>
  </cols>
  <sheetData>
    <row r="1" spans="1:4" ht="52.5" customHeight="1" thickBot="1" x14ac:dyDescent="0.3">
      <c r="A1" s="45"/>
      <c r="B1" s="42" t="s">
        <v>165</v>
      </c>
      <c r="C1" s="46" t="s">
        <v>166</v>
      </c>
      <c r="D1" s="43" t="s">
        <v>151</v>
      </c>
    </row>
    <row r="2" spans="1:4" ht="15.75" thickBot="1" x14ac:dyDescent="0.3">
      <c r="A2" s="44" t="s">
        <v>152</v>
      </c>
      <c r="B2" s="51">
        <v>167505.82</v>
      </c>
      <c r="C2" s="48">
        <f>'Despesas Ordinárias Mensais'!F38+'Despesas Ordinárias Anuais'!H15+'Manutenções Despesas Periódicas'!H15</f>
        <v>158304.24833333329</v>
      </c>
      <c r="D2" s="50">
        <f>B2-C2</f>
        <v>9201.571666666714</v>
      </c>
    </row>
    <row r="3" spans="1:4" ht="15.75" thickBot="1" x14ac:dyDescent="0.3">
      <c r="A3" s="44" t="s">
        <v>153</v>
      </c>
      <c r="B3" s="49">
        <v>183186.49</v>
      </c>
      <c r="C3" s="48">
        <f>'Despesas Ordinárias Mensais'!G38+'Despesas Ordinárias Anuais'!H15+'Manutenções Despesas Periódicas'!H15</f>
        <v>152650.48833333334</v>
      </c>
      <c r="D3" s="50">
        <f t="shared" ref="D3:D12" si="0">B3-C3</f>
        <v>30536.001666666649</v>
      </c>
    </row>
    <row r="4" spans="1:4" ht="15.75" thickBot="1" x14ac:dyDescent="0.3">
      <c r="A4" s="44" t="s">
        <v>154</v>
      </c>
      <c r="B4" s="49">
        <v>183863.19</v>
      </c>
      <c r="C4" s="48">
        <f>'Despesas Ordinárias Mensais'!H38+'Despesas Ordinárias Anuais'!H15+'Manutenções Despesas Periódicas'!H15</f>
        <v>159310.39833333335</v>
      </c>
      <c r="D4" s="50">
        <f t="shared" si="0"/>
        <v>24552.791666666657</v>
      </c>
    </row>
    <row r="5" spans="1:4" ht="15.75" thickBot="1" x14ac:dyDescent="0.3">
      <c r="A5" s="44" t="s">
        <v>155</v>
      </c>
      <c r="B5" s="49">
        <v>182880.79</v>
      </c>
      <c r="C5" s="48">
        <f>'Despesas Ordinárias Mensais'!I38+'Despesas Ordinárias Anuais'!H15+'Manutenções Despesas Periódicas'!H15</f>
        <v>169781.40833333338</v>
      </c>
      <c r="D5" s="50">
        <f t="shared" si="0"/>
        <v>13099.381666666624</v>
      </c>
    </row>
    <row r="6" spans="1:4" ht="15.75" thickBot="1" x14ac:dyDescent="0.3">
      <c r="A6" s="44" t="s">
        <v>156</v>
      </c>
      <c r="B6" s="49">
        <v>183003.15</v>
      </c>
      <c r="C6" s="48">
        <f>'Despesas Ordinárias Mensais'!J38+'Despesas Ordinárias Anuais'!H15+'Manutenções Despesas Periódicas'!H15</f>
        <v>163531.18833333338</v>
      </c>
      <c r="D6" s="50">
        <f t="shared" si="0"/>
        <v>19471.961666666612</v>
      </c>
    </row>
    <row r="7" spans="1:4" ht="15.75" thickBot="1" x14ac:dyDescent="0.3">
      <c r="A7" s="44" t="s">
        <v>157</v>
      </c>
      <c r="B7" s="49">
        <v>183700.43</v>
      </c>
      <c r="C7" s="48">
        <f>'Despesas Ordinárias Mensais'!K38+'Despesas Ordinárias Anuais'!H15+'Manutenções Despesas Periódicas'!H15</f>
        <v>158071.09833333333</v>
      </c>
      <c r="D7" s="50">
        <f t="shared" si="0"/>
        <v>25629.331666666665</v>
      </c>
    </row>
    <row r="8" spans="1:4" ht="15.75" thickBot="1" x14ac:dyDescent="0.3">
      <c r="A8" s="44" t="s">
        <v>158</v>
      </c>
      <c r="B8" s="49">
        <v>183234.99</v>
      </c>
      <c r="C8" s="48">
        <f>'Despesas Ordinárias Mensais'!L38+'Despesas Ordinárias Anuais'!H15+'Manutenções Despesas Periódicas'!H15</f>
        <v>168309.50833333333</v>
      </c>
      <c r="D8" s="50">
        <f t="shared" si="0"/>
        <v>14925.481666666659</v>
      </c>
    </row>
    <row r="9" spans="1:4" ht="15.75" thickBot="1" x14ac:dyDescent="0.3">
      <c r="A9" s="44" t="s">
        <v>159</v>
      </c>
      <c r="B9" s="49">
        <v>182502.18</v>
      </c>
      <c r="C9" s="48">
        <f>'Despesas Ordinárias Mensais'!M38+'Despesas Ordinárias Anuais'!H15+'Manutenções Despesas Periódicas'!H15</f>
        <v>156029.92833333334</v>
      </c>
      <c r="D9" s="50">
        <f t="shared" si="0"/>
        <v>26472.251666666649</v>
      </c>
    </row>
    <row r="10" spans="1:4" ht="15.75" thickBot="1" x14ac:dyDescent="0.3">
      <c r="A10" s="44" t="s">
        <v>160</v>
      </c>
      <c r="B10" s="49">
        <v>188389.13</v>
      </c>
      <c r="C10" s="48">
        <f>'Despesas Ordinárias Mensais'!N38+'Despesas Ordinárias Anuais'!H15+'Manutenções Despesas Periódicas'!H15</f>
        <v>158846.67833333332</v>
      </c>
      <c r="D10" s="50">
        <f t="shared" si="0"/>
        <v>29542.45166666669</v>
      </c>
    </row>
    <row r="11" spans="1:4" ht="15.75" thickBot="1" x14ac:dyDescent="0.3">
      <c r="A11" s="44" t="s">
        <v>161</v>
      </c>
      <c r="B11" s="49">
        <v>183955.84</v>
      </c>
      <c r="C11" s="48">
        <f>'Despesas Ordinárias Mensais'!O38+'Despesas Ordinárias Anuais'!H15+'Manutenções Despesas Periódicas'!H15</f>
        <v>165604.82833333331</v>
      </c>
      <c r="D11" s="50">
        <f t="shared" si="0"/>
        <v>18351.011666666687</v>
      </c>
    </row>
    <row r="12" spans="1:4" ht="15.75" thickBot="1" x14ac:dyDescent="0.3">
      <c r="A12" s="44" t="s">
        <v>162</v>
      </c>
      <c r="B12" s="49">
        <v>182045.75</v>
      </c>
      <c r="C12" s="48">
        <f>'Despesas Ordinárias Mensais'!P38+'Despesas Ordinárias Anuais'!H15+'Manutenções Despesas Periódicas'!H15</f>
        <v>164975.77833333332</v>
      </c>
      <c r="D12" s="50">
        <f t="shared" si="0"/>
        <v>17069.971666666679</v>
      </c>
    </row>
    <row r="13" spans="1:4" ht="15.75" thickBot="1" x14ac:dyDescent="0.3">
      <c r="A13" s="44" t="s">
        <v>163</v>
      </c>
      <c r="B13" s="49">
        <v>179627.14</v>
      </c>
      <c r="C13" s="48">
        <f>'Despesas Ordinárias Mensais'!Q37+'Despesas Ordinárias Anuais'!H14+'Manutenções Despesas Periódicas'!H14</f>
        <v>124546.09000000001</v>
      </c>
      <c r="D13" s="50">
        <f t="shared" ref="D13" si="1">B13-C13</f>
        <v>55081.05</v>
      </c>
    </row>
    <row r="14" spans="1:4" ht="15.75" thickBot="1" x14ac:dyDescent="0.3">
      <c r="A14" s="44" t="s">
        <v>164</v>
      </c>
      <c r="B14" s="49">
        <f>SUM(B2:B13)</f>
        <v>2183894.9</v>
      </c>
      <c r="C14" s="47">
        <f>SUM(C2:C13)</f>
        <v>1899961.6416666666</v>
      </c>
      <c r="D14" s="47">
        <f>SUM(D2:D13)</f>
        <v>283933.2583333333</v>
      </c>
    </row>
  </sheetData>
  <sheetProtection algorithmName="SHA-512" hashValue="9t3SOQvCWbM7lxssc5n+eqhMcZ3KNvLjd+nuZXSSJqPissE0Vij6735b2yJEKNyi/YFWwF5/fQ2U0kLM0zZ+Gg==" saltValue="IvhdVOWv+d34RNAdpV/68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Despesas Ordinárias Mensais</vt:lpstr>
      <vt:lpstr>Despesas Ordinárias Anuais</vt:lpstr>
      <vt:lpstr>Manutenções Despesas Periódicas</vt:lpstr>
      <vt:lpstr>Obras e Melhorias Realizadas</vt:lpstr>
      <vt:lpstr>Taxa x Despesas ordinárias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2018-09-03T18:00:13Z</cp:lastPrinted>
  <dcterms:created xsi:type="dcterms:W3CDTF">2018-09-03T15:45:47Z</dcterms:created>
  <dcterms:modified xsi:type="dcterms:W3CDTF">2018-09-05T15:20:44Z</dcterms:modified>
</cp:coreProperties>
</file>